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9440" windowHeight="7755"/>
  </bookViews>
  <sheets>
    <sheet name="1-UCADE 1" sheetId="3" r:id="rId1"/>
    <sheet name="2-UCADE 2" sheetId="2" r:id="rId2"/>
    <sheet name="3-UCADE 3" sheetId="4" r:id="rId3"/>
    <sheet name="4-UCVAL1" sheetId="5" r:id="rId4"/>
    <sheet name="5-UCVAL2" sheetId="12" r:id="rId5"/>
    <sheet name="6-UCVAL1,1" sheetId="7" r:id="rId6"/>
    <sheet name="7-UCCIN1" sheetId="8" r:id="rId7"/>
    <sheet name="8-UCCIN2" sheetId="9" r:id="rId8"/>
    <sheet name="9-NUEVAS UND" sheetId="13" r:id="rId9"/>
  </sheets>
  <externalReferences>
    <externalReference r:id="rId10"/>
    <externalReference r:id="rId11"/>
  </externalReferences>
  <calcPr calcId="124519" calcMode="manual"/>
</workbook>
</file>

<file path=xl/calcChain.xml><?xml version="1.0" encoding="utf-8"?>
<calcChain xmlns="http://schemas.openxmlformats.org/spreadsheetml/2006/main">
  <c r="J28" i="13"/>
  <c r="I28"/>
  <c r="H28"/>
  <c r="G28"/>
  <c r="F28"/>
  <c r="E28"/>
  <c r="D28"/>
  <c r="C28"/>
  <c r="B28"/>
  <c r="J22"/>
  <c r="I22"/>
  <c r="H22"/>
  <c r="G22"/>
  <c r="F22"/>
  <c r="E22"/>
  <c r="D22"/>
  <c r="C22"/>
  <c r="B22"/>
  <c r="J16"/>
  <c r="I16"/>
  <c r="H16"/>
  <c r="G16"/>
  <c r="F16"/>
  <c r="E16"/>
  <c r="D16"/>
  <c r="C16"/>
  <c r="B16"/>
  <c r="J10"/>
  <c r="I10"/>
  <c r="H10"/>
  <c r="G10"/>
  <c r="F10"/>
  <c r="E10"/>
  <c r="D10"/>
  <c r="C10"/>
  <c r="B10"/>
  <c r="J4"/>
  <c r="I4"/>
  <c r="H4"/>
  <c r="G4"/>
  <c r="F4"/>
  <c r="E4"/>
  <c r="D4"/>
  <c r="C4"/>
  <c r="B4"/>
  <c r="C16" i="9"/>
  <c r="C15"/>
  <c r="C25" i="8"/>
  <c r="C24"/>
  <c r="C23"/>
  <c r="C22"/>
  <c r="C21"/>
  <c r="C20"/>
  <c r="C19"/>
  <c r="C18"/>
  <c r="C17"/>
  <c r="C18" i="7"/>
  <c r="C17"/>
  <c r="C16"/>
  <c r="C15"/>
  <c r="C38" i="12"/>
  <c r="B38"/>
  <c r="C37"/>
  <c r="B37"/>
  <c r="C36"/>
  <c r="B36"/>
  <c r="C35"/>
  <c r="B35"/>
  <c r="C38" i="5"/>
  <c r="B38"/>
  <c r="C37"/>
  <c r="B37"/>
  <c r="C36"/>
  <c r="B36"/>
  <c r="C35"/>
  <c r="B35"/>
  <c r="C34" i="12"/>
  <c r="B34"/>
  <c r="C33"/>
  <c r="B33"/>
  <c r="C32"/>
  <c r="B32"/>
  <c r="C31"/>
  <c r="B31"/>
  <c r="C30"/>
  <c r="B30"/>
  <c r="C34" i="5"/>
  <c r="B34"/>
  <c r="C33"/>
  <c r="B33"/>
  <c r="C32"/>
  <c r="B32"/>
  <c r="C31"/>
  <c r="B31"/>
  <c r="C30"/>
  <c r="B30"/>
  <c r="C18" i="4"/>
  <c r="C17"/>
  <c r="C16"/>
  <c r="C15"/>
  <c r="J111" i="2"/>
  <c r="H111"/>
  <c r="F111"/>
  <c r="D111"/>
  <c r="J110"/>
  <c r="H110"/>
  <c r="F110"/>
  <c r="D110"/>
  <c r="L100"/>
  <c r="J100"/>
  <c r="L99"/>
  <c r="J99"/>
  <c r="J109"/>
  <c r="H109"/>
  <c r="F109"/>
  <c r="D109"/>
  <c r="J108"/>
  <c r="H108"/>
  <c r="F108"/>
  <c r="D108"/>
  <c r="L98"/>
  <c r="J98"/>
  <c r="L97"/>
  <c r="J97"/>
  <c r="D107"/>
  <c r="D106"/>
  <c r="L96"/>
  <c r="J96"/>
  <c r="H96"/>
  <c r="F96"/>
  <c r="D96"/>
  <c r="L95"/>
  <c r="J95"/>
  <c r="H95"/>
  <c r="F95"/>
  <c r="D95"/>
  <c r="H94"/>
  <c r="F94"/>
  <c r="D94"/>
  <c r="H93"/>
  <c r="F93"/>
  <c r="D93"/>
  <c r="E29" i="3"/>
  <c r="C29"/>
  <c r="E28"/>
  <c r="C28"/>
  <c r="E27"/>
  <c r="C27"/>
  <c r="E26"/>
  <c r="C26"/>
  <c r="J15" i="13" l="1"/>
  <c r="D15"/>
  <c r="F15"/>
  <c r="H15"/>
  <c r="B15"/>
  <c r="J27"/>
  <c r="I27"/>
  <c r="H27"/>
  <c r="G27"/>
  <c r="F27"/>
  <c r="E27"/>
  <c r="D27"/>
  <c r="C27"/>
  <c r="B27"/>
  <c r="J21"/>
  <c r="I21"/>
  <c r="H21"/>
  <c r="G21"/>
  <c r="F21"/>
  <c r="E21"/>
  <c r="D21"/>
  <c r="C21"/>
  <c r="B21"/>
  <c r="I15"/>
  <c r="G15"/>
  <c r="E15"/>
  <c r="C15"/>
  <c r="J9"/>
  <c r="I9"/>
  <c r="H9"/>
  <c r="G9"/>
  <c r="E9"/>
  <c r="D9"/>
  <c r="C9"/>
  <c r="B9"/>
  <c r="J3"/>
  <c r="I3"/>
  <c r="H3"/>
  <c r="G3"/>
  <c r="F3"/>
  <c r="E3"/>
  <c r="D3"/>
  <c r="C3"/>
  <c r="B3"/>
  <c r="M3" i="9" l="1"/>
  <c r="L3"/>
  <c r="K3"/>
  <c r="J3"/>
  <c r="I3"/>
  <c r="H3"/>
  <c r="G3"/>
  <c r="F3"/>
  <c r="E3"/>
  <c r="D3"/>
  <c r="M80" i="2"/>
  <c r="L80"/>
  <c r="K80"/>
  <c r="D80"/>
  <c r="C80"/>
  <c r="B80"/>
  <c r="M69"/>
  <c r="L69"/>
  <c r="K69"/>
  <c r="D69"/>
  <c r="C69"/>
  <c r="B69"/>
  <c r="M58"/>
  <c r="L58"/>
  <c r="K58"/>
  <c r="D58"/>
  <c r="C58"/>
  <c r="B58"/>
  <c r="M47"/>
  <c r="L47"/>
  <c r="K47"/>
  <c r="D47"/>
  <c r="C47"/>
  <c r="B47"/>
  <c r="M36"/>
  <c r="L36"/>
  <c r="K36"/>
  <c r="J36"/>
  <c r="I36"/>
  <c r="H36"/>
  <c r="M25"/>
  <c r="L25"/>
  <c r="K25"/>
  <c r="J25"/>
  <c r="I25"/>
  <c r="H25"/>
  <c r="M14"/>
  <c r="L14"/>
  <c r="K14"/>
  <c r="J14"/>
  <c r="I14"/>
  <c r="H14"/>
  <c r="G14"/>
  <c r="F14"/>
  <c r="E14"/>
  <c r="F3" i="7"/>
  <c r="G3"/>
  <c r="H3"/>
  <c r="I3"/>
  <c r="J3"/>
  <c r="K3"/>
  <c r="L3"/>
  <c r="M3"/>
  <c r="M15" i="12"/>
  <c r="L15"/>
  <c r="K15"/>
  <c r="M3"/>
  <c r="L3"/>
  <c r="K3"/>
  <c r="M15" i="5"/>
  <c r="L15"/>
  <c r="K15"/>
  <c r="M3"/>
  <c r="L3"/>
  <c r="K3"/>
  <c r="M3" i="4"/>
  <c r="L3"/>
  <c r="K3"/>
  <c r="J3"/>
  <c r="I3"/>
  <c r="H3"/>
  <c r="G3"/>
  <c r="F3"/>
  <c r="M3" i="2"/>
  <c r="L3"/>
  <c r="K3"/>
  <c r="J3"/>
  <c r="I3"/>
  <c r="H3"/>
  <c r="G3"/>
  <c r="F3"/>
  <c r="E3"/>
  <c r="P28" i="3" l="1"/>
  <c r="P27"/>
  <c r="P26"/>
  <c r="M14" l="1"/>
  <c r="L14"/>
  <c r="K14"/>
  <c r="J14"/>
  <c r="I14"/>
  <c r="H14"/>
  <c r="G14"/>
  <c r="F14"/>
  <c r="F3"/>
  <c r="G3"/>
  <c r="H3"/>
  <c r="I3"/>
  <c r="J3"/>
  <c r="K3"/>
  <c r="L3"/>
  <c r="M3"/>
  <c r="K3" i="8" l="1"/>
  <c r="L3"/>
  <c r="M3"/>
  <c r="O26" i="3" l="1"/>
  <c r="O27" l="1"/>
  <c r="F9" i="13" l="1"/>
  <c r="C4" i="9" l="1"/>
  <c r="C3" s="1"/>
  <c r="E16" s="1"/>
  <c r="B4"/>
  <c r="B3" s="1"/>
  <c r="E15" s="1"/>
  <c r="B4" i="7"/>
  <c r="B3" s="1"/>
  <c r="E15" s="1"/>
  <c r="C4" i="8"/>
  <c r="C3" s="1"/>
  <c r="E18" s="1"/>
  <c r="F4"/>
  <c r="F3" s="1"/>
  <c r="E21" s="1"/>
  <c r="D4"/>
  <c r="D3" s="1"/>
  <c r="E19" s="1"/>
  <c r="E4"/>
  <c r="E3" s="1"/>
  <c r="E20" s="1"/>
  <c r="J4"/>
  <c r="J3" s="1"/>
  <c r="E25" s="1"/>
  <c r="I4"/>
  <c r="I3" s="1"/>
  <c r="E24" s="1"/>
  <c r="B4"/>
  <c r="B3" s="1"/>
  <c r="E17" s="1"/>
  <c r="H4"/>
  <c r="H3" s="1"/>
  <c r="E23" s="1"/>
  <c r="D4" i="4" l="1"/>
  <c r="D3" s="1"/>
  <c r="E17" s="1"/>
  <c r="D4" i="7"/>
  <c r="D3" s="1"/>
  <c r="E17" s="1"/>
  <c r="E4"/>
  <c r="E3" s="1"/>
  <c r="E18" s="1"/>
  <c r="C4"/>
  <c r="C3" s="1"/>
  <c r="E16" s="1"/>
  <c r="B4" i="4"/>
  <c r="B3" s="1"/>
  <c r="E15" s="1"/>
  <c r="G4" i="5"/>
  <c r="G3" s="1"/>
  <c r="D35" s="1"/>
  <c r="I4"/>
  <c r="I3" s="1"/>
  <c r="D37" s="1"/>
  <c r="H4"/>
  <c r="H3" s="1"/>
  <c r="D36" s="1"/>
  <c r="J4"/>
  <c r="J3" s="1"/>
  <c r="D38" s="1"/>
  <c r="F16"/>
  <c r="F15" s="1"/>
  <c r="E34" s="1"/>
  <c r="F4"/>
  <c r="F3" s="1"/>
  <c r="D34" s="1"/>
  <c r="C4" i="4"/>
  <c r="C3" s="1"/>
  <c r="E16" s="1"/>
  <c r="E4"/>
  <c r="E3" s="1"/>
  <c r="E18" s="1"/>
  <c r="D4" i="2"/>
  <c r="D3" s="1"/>
  <c r="I93" s="1"/>
  <c r="G4" i="8"/>
  <c r="G3" s="1"/>
  <c r="E22" s="1"/>
  <c r="F16" i="12" l="1"/>
  <c r="F15" s="1"/>
  <c r="E34" s="1"/>
  <c r="G4"/>
  <c r="G3" s="1"/>
  <c r="D35" s="1"/>
  <c r="J4"/>
  <c r="J3" s="1"/>
  <c r="D38" s="1"/>
  <c r="H4"/>
  <c r="H3" s="1"/>
  <c r="D36" s="1"/>
  <c r="F4"/>
  <c r="F3" s="1"/>
  <c r="D34" s="1"/>
  <c r="I4"/>
  <c r="I3" s="1"/>
  <c r="D37" s="1"/>
  <c r="J16" i="5"/>
  <c r="J15" s="1"/>
  <c r="E38" s="1"/>
  <c r="G16"/>
  <c r="G15" s="1"/>
  <c r="E35" s="1"/>
  <c r="I16"/>
  <c r="I15" s="1"/>
  <c r="E37" s="1"/>
  <c r="H16"/>
  <c r="H15" s="1"/>
  <c r="E36" s="1"/>
  <c r="C4"/>
  <c r="C3" s="1"/>
  <c r="D31" s="1"/>
  <c r="B4"/>
  <c r="B3" s="1"/>
  <c r="D30" s="1"/>
  <c r="E4"/>
  <c r="E3" s="1"/>
  <c r="D33" s="1"/>
  <c r="D4"/>
  <c r="D3" s="1"/>
  <c r="D32" s="1"/>
  <c r="E16"/>
  <c r="E15" s="1"/>
  <c r="E33" s="1"/>
  <c r="H70" i="2"/>
  <c r="H69" s="1"/>
  <c r="G110" s="1"/>
  <c r="I70"/>
  <c r="I69" s="1"/>
  <c r="I110" s="1"/>
  <c r="F70"/>
  <c r="F69" s="1"/>
  <c r="M99" s="1"/>
  <c r="J70"/>
  <c r="J69" s="1"/>
  <c r="K110" s="1"/>
  <c r="H48" l="1"/>
  <c r="H47" s="1"/>
  <c r="G108" s="1"/>
  <c r="F59"/>
  <c r="F58" s="1"/>
  <c r="M98" s="1"/>
  <c r="D15" i="3"/>
  <c r="D14" s="1"/>
  <c r="I28" s="1"/>
  <c r="E59" i="2"/>
  <c r="E58" s="1"/>
  <c r="K98" s="1"/>
  <c r="I59"/>
  <c r="I58" s="1"/>
  <c r="I109" s="1"/>
  <c r="E4" i="3"/>
  <c r="E3" s="1"/>
  <c r="G29" s="1"/>
  <c r="C15"/>
  <c r="C14" s="1"/>
  <c r="I27" s="1"/>
  <c r="E15"/>
  <c r="E14" s="1"/>
  <c r="I29" s="1"/>
  <c r="B4"/>
  <c r="B3" s="1"/>
  <c r="G26" s="1"/>
  <c r="D4"/>
  <c r="D3" s="1"/>
  <c r="G28" s="1"/>
  <c r="C4"/>
  <c r="C3" s="1"/>
  <c r="G27" s="1"/>
  <c r="G59" i="2"/>
  <c r="G58" s="1"/>
  <c r="E109" s="1"/>
  <c r="F26"/>
  <c r="F25" s="1"/>
  <c r="M95" s="1"/>
  <c r="H59"/>
  <c r="H58" s="1"/>
  <c r="G109" s="1"/>
  <c r="I48"/>
  <c r="I47" s="1"/>
  <c r="I108" s="1"/>
  <c r="G16" i="12"/>
  <c r="G15" s="1"/>
  <c r="E35" s="1"/>
  <c r="E16"/>
  <c r="E15" s="1"/>
  <c r="E33" s="1"/>
  <c r="C4"/>
  <c r="C3" s="1"/>
  <c r="D31" s="1"/>
  <c r="J16"/>
  <c r="J15" s="1"/>
  <c r="E38" s="1"/>
  <c r="D4"/>
  <c r="D3" s="1"/>
  <c r="D32" s="1"/>
  <c r="H16"/>
  <c r="H15" s="1"/>
  <c r="E36" s="1"/>
  <c r="E4"/>
  <c r="E3" s="1"/>
  <c r="D33" s="1"/>
  <c r="I16"/>
  <c r="I15" s="1"/>
  <c r="E37" s="1"/>
  <c r="B4"/>
  <c r="B3" s="1"/>
  <c r="D30" s="1"/>
  <c r="C37" i="2"/>
  <c r="C36" s="1"/>
  <c r="G96" s="1"/>
  <c r="J59"/>
  <c r="J58" s="1"/>
  <c r="K109" s="1"/>
  <c r="C4"/>
  <c r="C3" s="1"/>
  <c r="G93" s="1"/>
  <c r="G37"/>
  <c r="G36" s="1"/>
  <c r="E107" s="1"/>
  <c r="E37"/>
  <c r="E36" s="1"/>
  <c r="K96" s="1"/>
  <c r="F37"/>
  <c r="F36" s="1"/>
  <c r="M96" s="1"/>
  <c r="D37"/>
  <c r="D36" s="1"/>
  <c r="I96" s="1"/>
  <c r="D16" i="5"/>
  <c r="D15" s="1"/>
  <c r="E32" s="1"/>
  <c r="C16"/>
  <c r="C15" s="1"/>
  <c r="E31" s="1"/>
  <c r="B16"/>
  <c r="B15" s="1"/>
  <c r="E30" s="1"/>
  <c r="G48" i="2"/>
  <c r="G47" s="1"/>
  <c r="E108" s="1"/>
  <c r="E48"/>
  <c r="E47" s="1"/>
  <c r="K97" s="1"/>
  <c r="F48"/>
  <c r="F47" s="1"/>
  <c r="M97" s="1"/>
  <c r="C26"/>
  <c r="C25" s="1"/>
  <c r="G95" s="1"/>
  <c r="D26"/>
  <c r="D25" s="1"/>
  <c r="I95" s="1"/>
  <c r="G26"/>
  <c r="G25" s="1"/>
  <c r="E106" s="1"/>
  <c r="E26"/>
  <c r="E25" s="1"/>
  <c r="K95" s="1"/>
  <c r="B4"/>
  <c r="B3" s="1"/>
  <c r="E93" s="1"/>
  <c r="G70"/>
  <c r="G69" s="1"/>
  <c r="E110" s="1"/>
  <c r="J81"/>
  <c r="J80" s="1"/>
  <c r="K111" s="1"/>
  <c r="I81"/>
  <c r="I80" s="1"/>
  <c r="I111" s="1"/>
  <c r="H81"/>
  <c r="H80" s="1"/>
  <c r="G111" s="1"/>
  <c r="F81"/>
  <c r="F80" s="1"/>
  <c r="M100" s="1"/>
  <c r="J48"/>
  <c r="J47" s="1"/>
  <c r="K108" s="1"/>
  <c r="E81"/>
  <c r="E80" s="1"/>
  <c r="K100" s="1"/>
  <c r="D15"/>
  <c r="D14" s="1"/>
  <c r="I94" s="1"/>
  <c r="B15"/>
  <c r="B14" s="1"/>
  <c r="E94" s="1"/>
  <c r="C15"/>
  <c r="C14" s="1"/>
  <c r="G94" s="1"/>
  <c r="E70"/>
  <c r="E69" s="1"/>
  <c r="K99" s="1"/>
  <c r="G81"/>
  <c r="G80" s="1"/>
  <c r="E111" s="1"/>
  <c r="B15" i="3" l="1"/>
  <c r="B14" s="1"/>
  <c r="I26" s="1"/>
  <c r="D16" i="12"/>
  <c r="D15" s="1"/>
  <c r="E32" s="1"/>
  <c r="C16"/>
  <c r="C15" s="1"/>
  <c r="E31" s="1"/>
  <c r="B16"/>
  <c r="B15" s="1"/>
  <c r="E30" s="1"/>
  <c r="B26" i="2" l="1"/>
  <c r="B25" s="1"/>
  <c r="E95" s="1"/>
  <c r="B37"/>
  <c r="B36" s="1"/>
  <c r="E96" s="1"/>
</calcChain>
</file>

<file path=xl/sharedStrings.xml><?xml version="1.0" encoding="utf-8"?>
<sst xmlns="http://schemas.openxmlformats.org/spreadsheetml/2006/main" count="573" uniqueCount="72">
  <si>
    <t>DIAMETRO GASODUCTO</t>
  </si>
  <si>
    <t>METODO</t>
  </si>
  <si>
    <t>DIAMETRO DERIVACION</t>
  </si>
  <si>
    <t>2"</t>
  </si>
  <si>
    <t>3"</t>
  </si>
  <si>
    <t>4"</t>
  </si>
  <si>
    <t>6"</t>
  </si>
  <si>
    <t>8"</t>
  </si>
  <si>
    <t>RANGO 1</t>
  </si>
  <si>
    <t>2"-4"</t>
  </si>
  <si>
    <t>HOT TAP</t>
  </si>
  <si>
    <t>COLD TAP</t>
  </si>
  <si>
    <t>RANGO 2</t>
  </si>
  <si>
    <t>6"-10"</t>
  </si>
  <si>
    <t>RANGO 3</t>
  </si>
  <si>
    <t>12"-16"</t>
  </si>
  <si>
    <t>RANGO 4</t>
  </si>
  <si>
    <t>18"-24"</t>
  </si>
  <si>
    <t>10"</t>
  </si>
  <si>
    <t>12"</t>
  </si>
  <si>
    <t>14"</t>
  </si>
  <si>
    <t>16"</t>
  </si>
  <si>
    <t>18"</t>
  </si>
  <si>
    <t>20"</t>
  </si>
  <si>
    <t>24"</t>
  </si>
  <si>
    <t>DOCUMENTOS</t>
  </si>
  <si>
    <t>Formula</t>
  </si>
  <si>
    <t>% de IPC (% de ponderacion)</t>
  </si>
  <si>
    <r>
      <t>IPC</t>
    </r>
    <r>
      <rPr>
        <sz val="8"/>
        <color theme="1"/>
        <rFont val="Calibri"/>
        <family val="2"/>
        <scheme val="minor"/>
      </rPr>
      <t xml:space="preserve"> m</t>
    </r>
  </si>
  <si>
    <t>% IPP (% de Ponderacion)</t>
  </si>
  <si>
    <t>IPPm (Indice de precios al productos DANE)</t>
  </si>
  <si>
    <t>UCADE 2 RANGO 1(HOT TAP)</t>
  </si>
  <si>
    <t>UCADE 2 RANGO 1 (COLD TAP)</t>
  </si>
  <si>
    <t>UCADE 2 RANGO 2 (HOT TAP)</t>
  </si>
  <si>
    <t>UCADE 2 RANGO 2 (COLD TAP)</t>
  </si>
  <si>
    <t>UCADE 2 RANGO 3 (HOT TAP)</t>
  </si>
  <si>
    <t>UCADE 2 RANGO 3  (COLD TAP)</t>
  </si>
  <si>
    <t>UCADE 2 RANGO 4 (HOT TAP)</t>
  </si>
  <si>
    <t>UCADE 2 RANGO 4  (COLD TAP)</t>
  </si>
  <si>
    <t>IPC m</t>
  </si>
  <si>
    <t>UCADE 1 (HOT TAP)</t>
  </si>
  <si>
    <t>UCADE  1 (COLD TAP)</t>
  </si>
  <si>
    <t>METODO CONSTRUCTIVO</t>
  </si>
  <si>
    <t>% de IPC (% de ponderacion s/ resolucion CREG 2011)</t>
  </si>
  <si>
    <t>% IPP (% de Ponderacion. S/ resolucion CREG 2011))</t>
  </si>
  <si>
    <r>
      <t>IPC</t>
    </r>
    <r>
      <rPr>
        <sz val="8"/>
        <color theme="1"/>
        <rFont val="Calibri"/>
        <family val="2"/>
        <scheme val="minor"/>
      </rPr>
      <t xml:space="preserve"> m </t>
    </r>
    <r>
      <rPr>
        <sz val="10"/>
        <color theme="1"/>
        <rFont val="Calibri"/>
        <family val="2"/>
        <scheme val="minor"/>
      </rPr>
      <t>(Tomado de DANE)</t>
    </r>
  </si>
  <si>
    <t>UCADE 3 (POLIETILENO)</t>
  </si>
  <si>
    <t>UCVAL 1 (ANSI 600 SIN ACTUADOR)</t>
  </si>
  <si>
    <t>UCVAL 1 (ANSI 300 SIN ACTUADOR)</t>
  </si>
  <si>
    <t>ANSI 600</t>
  </si>
  <si>
    <t>ANSI 300</t>
  </si>
  <si>
    <t>UCVAL 1.1 (POLIVALVULA)</t>
  </si>
  <si>
    <t>UCCIN1 (TUBERIA DE ACERO)</t>
  </si>
  <si>
    <t>UCCIN2 (POLIETILENO)</t>
  </si>
  <si>
    <t>Componente Vr a Septiembre 2014</t>
  </si>
  <si>
    <t>Componente Vr a Diciembre 2010</t>
  </si>
  <si>
    <t>UCVAL 2 (ANSI 300 CON ACTUADOR)</t>
  </si>
  <si>
    <t>UCVAL 2 (ANSI 600 CON ACTUADOR)</t>
  </si>
  <si>
    <t>UCADE 1</t>
  </si>
  <si>
    <t>VR DEL ESTUDIO 2014</t>
  </si>
  <si>
    <t>VR ESTUDIO 2014 LLEVADOS A 2010</t>
  </si>
  <si>
    <t>UCADE  2</t>
  </si>
  <si>
    <t>UCADE 3</t>
  </si>
  <si>
    <t>UCVAL 1</t>
  </si>
  <si>
    <t>UCEVAL 2</t>
  </si>
  <si>
    <t>UCEVAL 1.1</t>
  </si>
  <si>
    <t xml:space="preserve">UCCIN 1 </t>
  </si>
  <si>
    <t>01-UCADE 4 SP</t>
  </si>
  <si>
    <t>02-UCADE 5 TW</t>
  </si>
  <si>
    <t>03-UCADE 6 SPTW</t>
  </si>
  <si>
    <t>04-UCADE 7 TS</t>
  </si>
  <si>
    <t>05-UCADE 8 ESPECIAL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</si>
</sst>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0.00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Times New Roman"/>
      <family val="1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5" xfId="0" applyBorder="1"/>
    <xf numFmtId="0" fontId="0" fillId="0" borderId="0" xfId="0" applyBorder="1"/>
    <xf numFmtId="164" fontId="0" fillId="0" borderId="11" xfId="1" applyNumberFormat="1" applyFont="1" applyBorder="1" applyAlignment="1">
      <alignment vertical="center"/>
    </xf>
    <xf numFmtId="0" fontId="0" fillId="0" borderId="22" xfId="0" applyBorder="1"/>
    <xf numFmtId="164" fontId="0" fillId="0" borderId="21" xfId="1" applyNumberFormat="1" applyFont="1" applyBorder="1" applyAlignment="1">
      <alignment vertical="center"/>
    </xf>
    <xf numFmtId="164" fontId="0" fillId="3" borderId="22" xfId="1" applyNumberFormat="1" applyFont="1" applyFill="1" applyBorder="1" applyAlignment="1">
      <alignment vertical="center"/>
    </xf>
    <xf numFmtId="164" fontId="0" fillId="0" borderId="26" xfId="1" applyNumberFormat="1" applyFont="1" applyBorder="1" applyAlignment="1">
      <alignment vertical="center"/>
    </xf>
    <xf numFmtId="164" fontId="0" fillId="0" borderId="6" xfId="1" applyNumberFormat="1" applyFont="1" applyBorder="1"/>
    <xf numFmtId="164" fontId="0" fillId="3" borderId="5" xfId="1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42" xfId="0" applyFill="1" applyBorder="1" applyAlignment="1">
      <alignment vertical="center" wrapText="1"/>
    </xf>
    <xf numFmtId="0" fontId="0" fillId="0" borderId="14" xfId="0" applyBorder="1"/>
    <xf numFmtId="0" fontId="4" fillId="0" borderId="0" xfId="0" applyFont="1" applyBorder="1" applyAlignment="1">
      <alignment vertical="center" wrapText="1"/>
    </xf>
    <xf numFmtId="164" fontId="0" fillId="3" borderId="52" xfId="1" applyNumberFormat="1" applyFont="1" applyFill="1" applyBorder="1"/>
    <xf numFmtId="164" fontId="0" fillId="3" borderId="14" xfId="1" applyNumberFormat="1" applyFont="1" applyFill="1" applyBorder="1"/>
    <xf numFmtId="164" fontId="0" fillId="3" borderId="42" xfId="1" applyNumberFormat="1" applyFont="1" applyFill="1" applyBorder="1" applyAlignment="1">
      <alignment vertical="center"/>
    </xf>
    <xf numFmtId="164" fontId="0" fillId="3" borderId="53" xfId="1" applyNumberFormat="1" applyFont="1" applyFill="1" applyBorder="1"/>
    <xf numFmtId="0" fontId="6" fillId="2" borderId="11" xfId="0" applyFont="1" applyFill="1" applyBorder="1" applyAlignment="1">
      <alignment horizontal="center" vertical="center"/>
    </xf>
    <xf numFmtId="164" fontId="0" fillId="4" borderId="11" xfId="1" applyNumberFormat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165" fontId="0" fillId="0" borderId="0" xfId="2" applyNumberFormat="1" applyFont="1"/>
    <xf numFmtId="0" fontId="0" fillId="0" borderId="32" xfId="0" applyBorder="1"/>
    <xf numFmtId="0" fontId="0" fillId="0" borderId="15" xfId="0" applyBorder="1"/>
    <xf numFmtId="164" fontId="0" fillId="4" borderId="24" xfId="1" applyNumberFormat="1" applyFont="1" applyFill="1" applyBorder="1" applyAlignment="1">
      <alignment vertical="center"/>
    </xf>
    <xf numFmtId="164" fontId="0" fillId="3" borderId="13" xfId="1" applyNumberFormat="1" applyFont="1" applyFill="1" applyBorder="1"/>
    <xf numFmtId="164" fontId="0" fillId="3" borderId="42" xfId="1" applyNumberFormat="1" applyFont="1" applyFill="1" applyBorder="1"/>
    <xf numFmtId="164" fontId="0" fillId="3" borderId="52" xfId="1" applyNumberFormat="1" applyFont="1" applyFill="1" applyBorder="1" applyAlignment="1">
      <alignment vertical="center"/>
    </xf>
    <xf numFmtId="164" fontId="0" fillId="4" borderId="20" xfId="1" applyNumberFormat="1" applyFont="1" applyFill="1" applyBorder="1" applyAlignment="1">
      <alignment vertical="center"/>
    </xf>
    <xf numFmtId="164" fontId="0" fillId="4" borderId="24" xfId="1" applyNumberFormat="1" applyFont="1" applyFill="1" applyBorder="1"/>
    <xf numFmtId="164" fontId="0" fillId="4" borderId="20" xfId="1" applyNumberFormat="1" applyFont="1" applyFill="1" applyBorder="1"/>
    <xf numFmtId="164" fontId="0" fillId="4" borderId="47" xfId="1" applyNumberFormat="1" applyFont="1" applyFill="1" applyBorder="1"/>
    <xf numFmtId="164" fontId="0" fillId="4" borderId="34" xfId="1" applyNumberFormat="1" applyFont="1" applyFill="1" applyBorder="1" applyAlignment="1">
      <alignment vertical="center"/>
    </xf>
    <xf numFmtId="164" fontId="0" fillId="4" borderId="49" xfId="1" applyNumberFormat="1" applyFont="1" applyFill="1" applyBorder="1"/>
    <xf numFmtId="164" fontId="0" fillId="4" borderId="36" xfId="1" applyNumberFormat="1" applyFont="1" applyFill="1" applyBorder="1" applyAlignment="1">
      <alignment vertical="center"/>
    </xf>
    <xf numFmtId="164" fontId="0" fillId="3" borderId="2" xfId="1" applyNumberFormat="1" applyFont="1" applyFill="1" applyBorder="1" applyAlignment="1">
      <alignment vertical="center"/>
    </xf>
    <xf numFmtId="164" fontId="0" fillId="3" borderId="53" xfId="1" applyNumberFormat="1" applyFont="1" applyFill="1" applyBorder="1" applyAlignment="1">
      <alignment vertical="center"/>
    </xf>
    <xf numFmtId="164" fontId="0" fillId="4" borderId="36" xfId="1" applyNumberFormat="1" applyFont="1" applyFill="1" applyBorder="1"/>
    <xf numFmtId="164" fontId="0" fillId="4" borderId="23" xfId="1" applyNumberFormat="1" applyFont="1" applyFill="1" applyBorder="1" applyAlignment="1">
      <alignment vertical="center"/>
    </xf>
    <xf numFmtId="164" fontId="0" fillId="3" borderId="2" xfId="1" applyNumberFormat="1" applyFont="1" applyFill="1" applyBorder="1"/>
    <xf numFmtId="164" fontId="0" fillId="0" borderId="55" xfId="1" applyNumberFormat="1" applyFont="1" applyBorder="1"/>
    <xf numFmtId="0" fontId="0" fillId="2" borderId="22" xfId="0" applyFill="1" applyBorder="1" applyAlignment="1">
      <alignment horizontal="center" vertical="center" wrapText="1"/>
    </xf>
    <xf numFmtId="164" fontId="0" fillId="0" borderId="37" xfId="1" applyNumberFormat="1" applyFont="1" applyBorder="1" applyAlignment="1">
      <alignment vertic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wrapText="1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1" applyNumberFormat="1" applyFont="1" applyFill="1" applyBorder="1" applyAlignment="1">
      <alignment vertical="center"/>
    </xf>
    <xf numFmtId="0" fontId="0" fillId="0" borderId="25" xfId="0" applyBorder="1"/>
    <xf numFmtId="0" fontId="0" fillId="0" borderId="53" xfId="0" applyBorder="1"/>
    <xf numFmtId="164" fontId="8" fillId="4" borderId="42" xfId="1" applyNumberFormat="1" applyFont="1" applyFill="1" applyBorder="1" applyAlignment="1">
      <alignment vertical="center"/>
    </xf>
    <xf numFmtId="164" fontId="8" fillId="4" borderId="53" xfId="1" applyNumberFormat="1" applyFont="1" applyFill="1" applyBorder="1" applyAlignment="1">
      <alignment vertical="center"/>
    </xf>
    <xf numFmtId="164" fontId="0" fillId="4" borderId="49" xfId="1" applyNumberFormat="1" applyFont="1" applyFill="1" applyBorder="1" applyAlignment="1">
      <alignment vertical="center"/>
    </xf>
    <xf numFmtId="164" fontId="0" fillId="4" borderId="42" xfId="1" applyNumberFormat="1" applyFont="1" applyFill="1" applyBorder="1" applyAlignment="1">
      <alignment vertical="center"/>
    </xf>
    <xf numFmtId="164" fontId="0" fillId="4" borderId="53" xfId="1" applyNumberFormat="1" applyFont="1" applyFill="1" applyBorder="1" applyAlignment="1">
      <alignment vertical="center"/>
    </xf>
    <xf numFmtId="2" fontId="9" fillId="6" borderId="11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54" xfId="0" applyBorder="1"/>
    <xf numFmtId="0" fontId="6" fillId="2" borderId="21" xfId="0" applyFont="1" applyFill="1" applyBorder="1" applyAlignment="1">
      <alignment horizontal="center" vertical="center"/>
    </xf>
    <xf numFmtId="165" fontId="0" fillId="0" borderId="0" xfId="2" applyNumberFormat="1" applyFont="1" applyBorder="1"/>
    <xf numFmtId="0" fontId="5" fillId="0" borderId="0" xfId="0" applyFont="1" applyBorder="1" applyAlignment="1">
      <alignment vertical="center" wrapText="1"/>
    </xf>
    <xf numFmtId="0" fontId="0" fillId="0" borderId="51" xfId="0" applyBorder="1"/>
    <xf numFmtId="9" fontId="0" fillId="5" borderId="11" xfId="2" applyFont="1" applyFill="1" applyBorder="1" applyAlignment="1">
      <alignment horizontal="right" vertical="center"/>
    </xf>
    <xf numFmtId="0" fontId="3" fillId="4" borderId="11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0" fillId="4" borderId="25" xfId="0" applyFill="1" applyBorder="1"/>
    <xf numFmtId="0" fontId="0" fillId="4" borderId="51" xfId="0" applyFill="1" applyBorder="1"/>
    <xf numFmtId="164" fontId="0" fillId="0" borderId="10" xfId="1" applyNumberFormat="1" applyFont="1" applyBorder="1" applyAlignment="1">
      <alignment vertical="center"/>
    </xf>
    <xf numFmtId="0" fontId="0" fillId="4" borderId="30" xfId="0" applyFill="1" applyBorder="1"/>
    <xf numFmtId="164" fontId="0" fillId="4" borderId="26" xfId="0" applyNumberFormat="1" applyFill="1" applyBorder="1"/>
    <xf numFmtId="164" fontId="0" fillId="4" borderId="37" xfId="0" applyNumberFormat="1" applyFill="1" applyBorder="1"/>
    <xf numFmtId="164" fontId="0" fillId="4" borderId="34" xfId="0" applyNumberFormat="1" applyFill="1" applyBorder="1"/>
    <xf numFmtId="164" fontId="0" fillId="4" borderId="49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2" borderId="0" xfId="0" applyFill="1" applyBorder="1"/>
    <xf numFmtId="0" fontId="0" fillId="2" borderId="2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22" xfId="0" applyFill="1" applyBorder="1" applyAlignment="1">
      <alignment vertical="center" wrapText="1"/>
    </xf>
    <xf numFmtId="0" fontId="0" fillId="0" borderId="3" xfId="0" applyBorder="1"/>
    <xf numFmtId="164" fontId="0" fillId="2" borderId="22" xfId="0" applyNumberFormat="1" applyFill="1" applyBorder="1"/>
    <xf numFmtId="0" fontId="0" fillId="0" borderId="41" xfId="0" applyBorder="1"/>
    <xf numFmtId="0" fontId="0" fillId="0" borderId="58" xfId="0" applyBorder="1"/>
    <xf numFmtId="0" fontId="0" fillId="2" borderId="14" xfId="0" applyFill="1" applyBorder="1"/>
    <xf numFmtId="164" fontId="0" fillId="2" borderId="53" xfId="0" applyNumberFormat="1" applyFill="1" applyBorder="1"/>
    <xf numFmtId="0" fontId="0" fillId="0" borderId="39" xfId="0" applyBorder="1" applyAlignment="1">
      <alignment horizontal="center" vertical="center"/>
    </xf>
    <xf numFmtId="164" fontId="0" fillId="4" borderId="35" xfId="1" applyNumberFormat="1" applyFont="1" applyFill="1" applyBorder="1" applyAlignment="1">
      <alignment vertical="center"/>
    </xf>
    <xf numFmtId="0" fontId="0" fillId="2" borderId="5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52" xfId="0" applyFill="1" applyBorder="1"/>
    <xf numFmtId="164" fontId="0" fillId="4" borderId="19" xfId="1" applyNumberFormat="1" applyFont="1" applyFill="1" applyBorder="1" applyAlignment="1">
      <alignment vertical="center"/>
    </xf>
    <xf numFmtId="164" fontId="0" fillId="4" borderId="50" xfId="0" applyNumberFormat="1" applyFill="1" applyBorder="1"/>
    <xf numFmtId="164" fontId="0" fillId="4" borderId="4" xfId="0" applyNumberFormat="1" applyFill="1" applyBorder="1"/>
    <xf numFmtId="164" fontId="0" fillId="4" borderId="54" xfId="0" applyNumberFormat="1" applyFill="1" applyBorder="1"/>
    <xf numFmtId="164" fontId="0" fillId="4" borderId="1" xfId="0" applyNumberFormat="1" applyFill="1" applyBorder="1"/>
    <xf numFmtId="164" fontId="0" fillId="0" borderId="0" xfId="1" applyNumberFormat="1" applyFont="1" applyFill="1" applyBorder="1"/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2" borderId="52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wrapText="1"/>
    </xf>
    <xf numFmtId="164" fontId="0" fillId="0" borderId="58" xfId="1" applyNumberFormat="1" applyFont="1" applyBorder="1" applyAlignment="1">
      <alignment vertical="center"/>
    </xf>
    <xf numFmtId="9" fontId="0" fillId="5" borderId="11" xfId="2" applyNumberFormat="1" applyFont="1" applyFill="1" applyBorder="1" applyAlignment="1">
      <alignment horizontal="right" vertical="center"/>
    </xf>
    <xf numFmtId="164" fontId="0" fillId="0" borderId="25" xfId="1" applyNumberFormat="1" applyFont="1" applyBorder="1" applyAlignment="1">
      <alignment vertical="center"/>
    </xf>
    <xf numFmtId="164" fontId="0" fillId="0" borderId="51" xfId="1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1" applyNumberFormat="1" applyFont="1" applyFill="1" applyBorder="1" applyAlignment="1"/>
    <xf numFmtId="164" fontId="0" fillId="0" borderId="12" xfId="1" applyNumberFormat="1" applyFont="1" applyBorder="1"/>
    <xf numFmtId="0" fontId="0" fillId="4" borderId="31" xfId="0" applyFill="1" applyBorder="1"/>
    <xf numFmtId="0" fontId="0" fillId="4" borderId="33" xfId="0" applyFill="1" applyBorder="1"/>
    <xf numFmtId="0" fontId="0" fillId="4" borderId="40" xfId="0" applyFill="1" applyBorder="1"/>
    <xf numFmtId="164" fontId="0" fillId="0" borderId="41" xfId="1" applyNumberFormat="1" applyFont="1" applyBorder="1" applyAlignment="1">
      <alignment vertical="center"/>
    </xf>
    <xf numFmtId="0" fontId="6" fillId="2" borderId="31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6" xfId="0" applyBorder="1"/>
    <xf numFmtId="164" fontId="0" fillId="0" borderId="48" xfId="1" applyNumberFormat="1" applyFont="1" applyBorder="1" applyAlignment="1"/>
    <xf numFmtId="164" fontId="0" fillId="0" borderId="26" xfId="1" applyNumberFormat="1" applyFont="1" applyBorder="1" applyAlignment="1"/>
    <xf numFmtId="0" fontId="0" fillId="0" borderId="38" xfId="0" applyBorder="1"/>
    <xf numFmtId="0" fontId="0" fillId="4" borderId="16" xfId="0" applyFill="1" applyBorder="1"/>
    <xf numFmtId="164" fontId="0" fillId="4" borderId="48" xfId="0" applyNumberFormat="1" applyFill="1" applyBorder="1"/>
    <xf numFmtId="164" fontId="0" fillId="4" borderId="16" xfId="0" applyNumberFormat="1" applyFill="1" applyBorder="1"/>
    <xf numFmtId="164" fontId="0" fillId="4" borderId="23" xfId="0" applyNumberFormat="1" applyFill="1" applyBorder="1"/>
    <xf numFmtId="164" fontId="0" fillId="0" borderId="37" xfId="1" applyNumberFormat="1" applyFont="1" applyBorder="1" applyAlignment="1"/>
    <xf numFmtId="164" fontId="0" fillId="0" borderId="48" xfId="1" applyNumberFormat="1" applyFont="1" applyBorder="1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164" fontId="10" fillId="0" borderId="11" xfId="1" applyNumberFormat="1" applyFont="1" applyFill="1" applyBorder="1"/>
    <xf numFmtId="164" fontId="10" fillId="0" borderId="11" xfId="1" applyNumberFormat="1" applyFont="1" applyBorder="1" applyAlignment="1">
      <alignment vertical="center"/>
    </xf>
    <xf numFmtId="164" fontId="0" fillId="0" borderId="0" xfId="1" applyNumberFormat="1" applyFont="1"/>
    <xf numFmtId="165" fontId="0" fillId="0" borderId="0" xfId="2" applyNumberFormat="1" applyFont="1" applyFill="1" applyBorder="1" applyAlignment="1">
      <alignment horizontal="center" vertical="center"/>
    </xf>
    <xf numFmtId="0" fontId="11" fillId="0" borderId="0" xfId="0" applyFont="1"/>
    <xf numFmtId="10" fontId="11" fillId="0" borderId="0" xfId="2" applyNumberFormat="1" applyFont="1" applyFill="1" applyBorder="1" applyAlignment="1"/>
    <xf numFmtId="10" fontId="11" fillId="0" borderId="0" xfId="2" applyNumberFormat="1" applyFont="1"/>
    <xf numFmtId="164" fontId="0" fillId="0" borderId="0" xfId="0" applyNumberFormat="1"/>
    <xf numFmtId="164" fontId="0" fillId="0" borderId="32" xfId="1" applyNumberFormat="1" applyFont="1" applyBorder="1" applyAlignment="1">
      <alignment vertical="center"/>
    </xf>
    <xf numFmtId="164" fontId="0" fillId="4" borderId="46" xfId="1" applyNumberFormat="1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/>
    </xf>
    <xf numFmtId="164" fontId="0" fillId="0" borderId="15" xfId="1" applyNumberFormat="1" applyFont="1" applyBorder="1"/>
    <xf numFmtId="164" fontId="0" fillId="0" borderId="55" xfId="1" applyNumberFormat="1" applyFont="1" applyBorder="1" applyAlignment="1">
      <alignment vertical="center"/>
    </xf>
    <xf numFmtId="164" fontId="0" fillId="0" borderId="60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4" borderId="61" xfId="1" applyNumberFormat="1" applyFont="1" applyFill="1" applyBorder="1" applyAlignment="1">
      <alignment vertical="center"/>
    </xf>
    <xf numFmtId="164" fontId="0" fillId="3" borderId="0" xfId="1" applyNumberFormat="1" applyFont="1" applyFill="1" applyBorder="1"/>
    <xf numFmtId="164" fontId="0" fillId="4" borderId="61" xfId="1" applyNumberFormat="1" applyFont="1" applyFill="1" applyBorder="1"/>
    <xf numFmtId="164" fontId="0" fillId="0" borderId="12" xfId="1" applyNumberFormat="1" applyFont="1" applyBorder="1" applyAlignment="1">
      <alignment vertical="center"/>
    </xf>
    <xf numFmtId="164" fontId="0" fillId="0" borderId="37" xfId="1" applyNumberFormat="1" applyFont="1" applyBorder="1"/>
    <xf numFmtId="164" fontId="0" fillId="0" borderId="48" xfId="1" applyNumberFormat="1" applyFont="1" applyBorder="1"/>
    <xf numFmtId="164" fontId="0" fillId="0" borderId="54" xfId="1" applyNumberFormat="1" applyFont="1" applyBorder="1" applyAlignment="1">
      <alignment vertical="center"/>
    </xf>
    <xf numFmtId="164" fontId="0" fillId="3" borderId="62" xfId="1" applyNumberFormat="1" applyFont="1" applyFill="1" applyBorder="1" applyAlignment="1">
      <alignment vertical="center"/>
    </xf>
    <xf numFmtId="164" fontId="0" fillId="3" borderId="1" xfId="1" applyNumberFormat="1" applyFont="1" applyFill="1" applyBorder="1" applyAlignment="1">
      <alignment vertical="center"/>
    </xf>
    <xf numFmtId="164" fontId="0" fillId="0" borderId="50" xfId="1" applyNumberFormat="1" applyFont="1" applyBorder="1"/>
    <xf numFmtId="164" fontId="0" fillId="4" borderId="23" xfId="1" applyNumberFormat="1" applyFont="1" applyFill="1" applyBorder="1"/>
    <xf numFmtId="164" fontId="0" fillId="0" borderId="50" xfId="1" applyNumberFormat="1" applyFont="1" applyBorder="1" applyAlignment="1">
      <alignment vertical="center" wrapText="1"/>
    </xf>
    <xf numFmtId="164" fontId="0" fillId="4" borderId="47" xfId="1" applyNumberFormat="1" applyFont="1" applyFill="1" applyBorder="1" applyAlignment="1">
      <alignment vertical="center" wrapText="1"/>
    </xf>
    <xf numFmtId="164" fontId="0" fillId="0" borderId="15" xfId="1" applyNumberFormat="1" applyFont="1" applyBorder="1" applyAlignment="1">
      <alignment vertical="center" wrapText="1"/>
    </xf>
    <xf numFmtId="164" fontId="0" fillId="3" borderId="0" xfId="1" applyNumberFormat="1" applyFont="1" applyFill="1" applyBorder="1" applyAlignment="1">
      <alignment vertical="center" wrapText="1"/>
    </xf>
    <xf numFmtId="164" fontId="0" fillId="4" borderId="61" xfId="1" applyNumberFormat="1" applyFont="1" applyFill="1" applyBorder="1" applyAlignment="1">
      <alignment vertical="center" wrapText="1"/>
    </xf>
    <xf numFmtId="0" fontId="0" fillId="2" borderId="63" xfId="0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11" fillId="0" borderId="0" xfId="0" applyFont="1" applyFill="1" applyBorder="1"/>
    <xf numFmtId="164" fontId="0" fillId="0" borderId="26" xfId="1" applyNumberFormat="1" applyFont="1" applyBorder="1"/>
    <xf numFmtId="0" fontId="0" fillId="0" borderId="38" xfId="0" applyBorder="1" applyAlignment="1">
      <alignment horizontal="center" vertical="center"/>
    </xf>
    <xf numFmtId="0" fontId="0" fillId="2" borderId="13" xfId="0" applyFill="1" applyBorder="1"/>
    <xf numFmtId="164" fontId="0" fillId="2" borderId="42" xfId="0" applyNumberFormat="1" applyFill="1" applyBorder="1"/>
    <xf numFmtId="0" fontId="0" fillId="0" borderId="27" xfId="0" applyBorder="1"/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2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6" fillId="2" borderId="35" xfId="0" applyFont="1" applyFill="1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4" fontId="0" fillId="0" borderId="48" xfId="1" applyNumberFormat="1" applyFont="1" applyBorder="1" applyAlignment="1">
      <alignment horizontal="center" vertical="center"/>
    </xf>
    <xf numFmtId="164" fontId="0" fillId="0" borderId="37" xfId="1" applyNumberFormat="1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-%20DESARROLLO%20APU&#180;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-%20DESARROLLO%20APU&#180;S%20NUEVAS%20UNID%20CONSTRUCTIVAS%20REV%20NOV%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4-CG-2014"/>
      <sheetName val="01-FC-2014"/>
      <sheetName val="02-HH-2014"/>
      <sheetName val="03-APU-2014"/>
      <sheetName val="05-ED-2014"/>
      <sheetName val="06-UC1-2014"/>
      <sheetName val="07-UC2.1-2014"/>
      <sheetName val="08-UC2.1.2-2014"/>
      <sheetName val="09-UC2.3-2-2014"/>
      <sheetName val="10-UC2.3-3-2014"/>
      <sheetName val="11-UC3-2014"/>
      <sheetName val="12-UCV-2014"/>
      <sheetName val="13-UCVAL3-2014"/>
      <sheetName val="14-UCEVAL1,1-2014"/>
      <sheetName val="15-UCCIN-2014"/>
    </sheetNames>
    <sheetDataSet>
      <sheetData sheetId="0"/>
      <sheetData sheetId="1"/>
      <sheetData sheetId="2"/>
      <sheetData sheetId="3"/>
      <sheetData sheetId="4"/>
      <sheetData sheetId="5">
        <row r="67">
          <cell r="C67">
            <v>22656489.080712467</v>
          </cell>
          <cell r="D67">
            <v>31737261.635377534</v>
          </cell>
          <cell r="E67">
            <v>32730427.234115843</v>
          </cell>
          <cell r="F67">
            <v>36414561.830936253</v>
          </cell>
        </row>
        <row r="68">
          <cell r="C68">
            <v>14262817.138008937</v>
          </cell>
          <cell r="D68">
            <v>14921533.401401365</v>
          </cell>
          <cell r="E68">
            <v>17791574.97447652</v>
          </cell>
          <cell r="F68">
            <v>19388566.087452989</v>
          </cell>
        </row>
      </sheetData>
      <sheetData sheetId="6">
        <row r="74">
          <cell r="D74">
            <v>26939304.417697806</v>
          </cell>
          <cell r="F74">
            <v>36876537.002844721</v>
          </cell>
          <cell r="G74">
            <v>38457464.824671194</v>
          </cell>
        </row>
        <row r="75">
          <cell r="D75">
            <v>19676189.770135257</v>
          </cell>
          <cell r="F75">
            <v>20060808.768868547</v>
          </cell>
          <cell r="G75">
            <v>23518612.565031879</v>
          </cell>
        </row>
      </sheetData>
      <sheetData sheetId="7">
        <row r="77">
          <cell r="D77">
            <v>66849570.017884053</v>
          </cell>
          <cell r="F77">
            <v>68609927.209462509</v>
          </cell>
          <cell r="H77">
            <v>76338537.815416291</v>
          </cell>
          <cell r="J77">
            <v>85412141.129142314</v>
          </cell>
          <cell r="L77">
            <v>91927138.692805022</v>
          </cell>
          <cell r="N77">
            <v>103908516.34649117</v>
          </cell>
        </row>
        <row r="78">
          <cell r="D78">
            <v>50285184.67616763</v>
          </cell>
          <cell r="F78">
            <v>52683750.24620194</v>
          </cell>
          <cell r="H78">
            <v>61893195.774352133</v>
          </cell>
          <cell r="J78">
            <v>71720758.700009406</v>
          </cell>
          <cell r="L78">
            <v>86240281.992044792</v>
          </cell>
          <cell r="N78">
            <v>90406028.875207052</v>
          </cell>
        </row>
      </sheetData>
      <sheetData sheetId="8">
        <row r="75">
          <cell r="D75">
            <v>29771854.862027291</v>
          </cell>
          <cell r="F75">
            <v>39081839.160439737</v>
          </cell>
          <cell r="H75">
            <v>40071688.731898949</v>
          </cell>
          <cell r="J75">
            <v>47953868.211654358</v>
          </cell>
          <cell r="L75">
            <v>50079451.358411521</v>
          </cell>
          <cell r="N75">
            <v>64868928.115817375</v>
          </cell>
        </row>
        <row r="76">
          <cell r="D76">
            <v>22687774.630862158</v>
          </cell>
          <cell r="F76">
            <v>24196834.380764082</v>
          </cell>
          <cell r="H76">
            <v>25200194.214032512</v>
          </cell>
          <cell r="J76">
            <v>31573292.332043249</v>
          </cell>
          <cell r="L76">
            <v>34395709.94320637</v>
          </cell>
          <cell r="N76">
            <v>49271802.610469721</v>
          </cell>
        </row>
      </sheetData>
      <sheetData sheetId="9">
        <row r="76">
          <cell r="D76">
            <v>51134525.177391581</v>
          </cell>
          <cell r="F76">
            <v>61397680.038539708</v>
          </cell>
          <cell r="H76">
            <v>67731704.785080835</v>
          </cell>
          <cell r="J76">
            <v>76699029.330792412</v>
          </cell>
          <cell r="L76">
            <v>82545082.368462712</v>
          </cell>
          <cell r="M76">
            <v>91993151.536130026</v>
          </cell>
        </row>
        <row r="77">
          <cell r="D77">
            <v>35516199.170286722</v>
          </cell>
          <cell r="F77">
            <v>41519496.181785755</v>
          </cell>
          <cell r="H77">
            <v>51330536.185339816</v>
          </cell>
          <cell r="J77">
            <v>60569162.898963958</v>
          </cell>
          <cell r="L77">
            <v>69064869.23456502</v>
          </cell>
          <cell r="M77">
            <v>84915621.297556385</v>
          </cell>
        </row>
      </sheetData>
      <sheetData sheetId="10">
        <row r="43">
          <cell r="C43">
            <v>3115545.0923876325</v>
          </cell>
          <cell r="D43">
            <v>3128965.2162228078</v>
          </cell>
          <cell r="E43">
            <v>3297048.9666651618</v>
          </cell>
          <cell r="F43">
            <v>3510159.4508074112</v>
          </cell>
        </row>
      </sheetData>
      <sheetData sheetId="11">
        <row r="50">
          <cell r="C50">
            <v>12779373.510984272</v>
          </cell>
          <cell r="D50">
            <v>11737039.067647098</v>
          </cell>
          <cell r="E50">
            <v>13609903.016334508</v>
          </cell>
          <cell r="F50">
            <v>12453437.793128004</v>
          </cell>
          <cell r="G50">
            <v>16667861.773446534</v>
          </cell>
          <cell r="H50">
            <v>15455999.69557797</v>
          </cell>
          <cell r="I50">
            <v>27263630.509914503</v>
          </cell>
          <cell r="J50">
            <v>24528056.499788921</v>
          </cell>
          <cell r="K50">
            <v>33170461.000989787</v>
          </cell>
          <cell r="L50">
            <v>29715196.36726686</v>
          </cell>
        </row>
        <row r="60">
          <cell r="C60">
            <v>38004509.698464841</v>
          </cell>
          <cell r="D60">
            <v>36962175.255127668</v>
          </cell>
          <cell r="E60">
            <v>38835035.838266775</v>
          </cell>
          <cell r="F60">
            <v>37678570.615060277</v>
          </cell>
          <cell r="G60">
            <v>46310434.916253455</v>
          </cell>
          <cell r="H60">
            <v>45098572.838384889</v>
          </cell>
          <cell r="I60">
            <v>60493401.912476674</v>
          </cell>
          <cell r="J60">
            <v>57757827.902351096</v>
          </cell>
          <cell r="K60">
            <v>74167209.425625205</v>
          </cell>
          <cell r="L60">
            <v>70711944.791902274</v>
          </cell>
        </row>
      </sheetData>
      <sheetData sheetId="12">
        <row r="51">
          <cell r="C51">
            <v>44435589.693510905</v>
          </cell>
          <cell r="D51">
            <v>40636029.963359341</v>
          </cell>
          <cell r="E51">
            <v>57524156.763057709</v>
          </cell>
          <cell r="F51">
            <v>52598328.441383727</v>
          </cell>
          <cell r="G51">
            <v>107945267.45111391</v>
          </cell>
          <cell r="H51">
            <v>98112376.403309971</v>
          </cell>
          <cell r="I51">
            <v>142306773.06754866</v>
          </cell>
          <cell r="J51">
            <v>129056782.7585768</v>
          </cell>
        </row>
        <row r="60">
          <cell r="C60">
            <v>86393220.667519003</v>
          </cell>
          <cell r="D60">
            <v>82593660.937367439</v>
          </cell>
          <cell r="E60">
            <v>108412507.41490097</v>
          </cell>
          <cell r="F60">
            <v>103486679.093227</v>
          </cell>
          <cell r="G60">
            <v>172985736.91335922</v>
          </cell>
          <cell r="H60">
            <v>163152845.86555529</v>
          </cell>
          <cell r="I60">
            <v>223138950.45583153</v>
          </cell>
          <cell r="J60">
            <v>209888960.14685968</v>
          </cell>
        </row>
      </sheetData>
      <sheetData sheetId="13">
        <row r="41">
          <cell r="C41">
            <v>3488340.5625332505</v>
          </cell>
          <cell r="D41">
            <v>3709934.7465332509</v>
          </cell>
          <cell r="E41">
            <v>4005392.3376332507</v>
          </cell>
          <cell r="F41">
            <v>5464075.6792563507</v>
          </cell>
        </row>
      </sheetData>
      <sheetData sheetId="14">
        <row r="63">
          <cell r="C63">
            <v>17817963.479851522</v>
          </cell>
          <cell r="E63">
            <v>18011380.979851522</v>
          </cell>
          <cell r="G63">
            <v>18974915.800644677</v>
          </cell>
          <cell r="H63">
            <v>26270161.718501873</v>
          </cell>
          <cell r="I63">
            <v>28951354.177886065</v>
          </cell>
          <cell r="J63">
            <v>30524466.976695798</v>
          </cell>
          <cell r="K63">
            <v>34203665.228320673</v>
          </cell>
          <cell r="L63">
            <v>40062162.524869695</v>
          </cell>
          <cell r="M63">
            <v>43437480.746757597</v>
          </cell>
        </row>
        <row r="64">
          <cell r="D64">
            <v>10087295.541690035</v>
          </cell>
          <cell r="F64">
            <v>10087295.541690035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2-HH-2014"/>
      <sheetName val="03-APU-NUEV UNC 2014"/>
      <sheetName val="05-ED-2014"/>
      <sheetName val="01-UCADE 4 SP"/>
      <sheetName val="02-UCADE 5 TW "/>
      <sheetName val="03-UCADE 6 SPTW "/>
      <sheetName val="04-UCADE 7 TS"/>
      <sheetName val="05-UCADE 8 VS)"/>
    </sheetNames>
    <sheetDataSet>
      <sheetData sheetId="0"/>
      <sheetData sheetId="1"/>
      <sheetData sheetId="2"/>
      <sheetData sheetId="3">
        <row r="67">
          <cell r="C67">
            <v>28078054.330054965</v>
          </cell>
          <cell r="D67">
            <v>40321577.847108476</v>
          </cell>
          <cell r="E67">
            <v>38756108.333365411</v>
          </cell>
          <cell r="F67">
            <v>49414789.263595872</v>
          </cell>
          <cell r="G67">
            <v>52769623.304763295</v>
          </cell>
          <cell r="H67">
            <v>63401162.757269502</v>
          </cell>
          <cell r="I67">
            <v>97116552.10542655</v>
          </cell>
          <cell r="J67">
            <v>108399052.47169273</v>
          </cell>
          <cell r="K67">
            <v>112106898.56054267</v>
          </cell>
        </row>
      </sheetData>
      <sheetData sheetId="4">
        <row r="67">
          <cell r="C67">
            <v>26287915.717388295</v>
          </cell>
          <cell r="D67">
            <v>36531219.234441817</v>
          </cell>
          <cell r="E67">
            <v>56353768.729235657</v>
          </cell>
          <cell r="F67">
            <v>63971038.492929213</v>
          </cell>
          <cell r="G67">
            <v>71227497.892096654</v>
          </cell>
          <cell r="H67">
            <v>80279278.684602827</v>
          </cell>
          <cell r="I67">
            <v>131743880.73875991</v>
          </cell>
          <cell r="J67">
            <v>169005630.83102605</v>
          </cell>
          <cell r="K67">
            <v>190068727.76054269</v>
          </cell>
        </row>
      </sheetData>
      <sheetData sheetId="5">
        <row r="67">
          <cell r="C67">
            <v>44725898.846842848</v>
          </cell>
          <cell r="D67">
            <v>55665155.411169097</v>
          </cell>
          <cell r="E67">
            <v>59713689.223235644</v>
          </cell>
          <cell r="F67">
            <v>68600142.606929198</v>
          </cell>
          <cell r="G67">
            <v>73045846.316096634</v>
          </cell>
          <cell r="H67">
            <v>81936795.402888536</v>
          </cell>
          <cell r="I67">
            <v>114755364.1387599</v>
          </cell>
          <cell r="J67">
            <v>130896752.52302608</v>
          </cell>
          <cell r="K67">
            <v>135958766.96054268</v>
          </cell>
        </row>
      </sheetData>
      <sheetData sheetId="6">
        <row r="67">
          <cell r="C67">
            <v>19242891.740536533</v>
          </cell>
          <cell r="D67">
            <v>19958231.720023368</v>
          </cell>
          <cell r="E67">
            <v>23177138.408876318</v>
          </cell>
          <cell r="F67">
            <v>28666698.260415312</v>
          </cell>
          <cell r="G67">
            <v>33321017.388224613</v>
          </cell>
          <cell r="H67">
            <v>42612311.853977978</v>
          </cell>
          <cell r="I67">
            <v>46386179.556524038</v>
          </cell>
          <cell r="J67">
            <v>57253895.547433034</v>
          </cell>
          <cell r="K67">
            <v>65302719.928331755</v>
          </cell>
        </row>
      </sheetData>
      <sheetData sheetId="7">
        <row r="72">
          <cell r="C72">
            <v>40249866.699282192</v>
          </cell>
          <cell r="D72">
            <v>54522779.316211</v>
          </cell>
          <cell r="E72">
            <v>59353112.678642653</v>
          </cell>
          <cell r="F72">
            <v>71520741.086253032</v>
          </cell>
          <cell r="G72">
            <v>81751998.040712744</v>
          </cell>
          <cell r="H72">
            <v>102515247.15445586</v>
          </cell>
          <cell r="I72">
            <v>160144305.1242826</v>
          </cell>
          <cell r="J72">
            <v>182283721.28974587</v>
          </cell>
          <cell r="K72">
            <v>207889128.7350018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abSelected="1" workbookViewId="0">
      <selection activeCell="B4" sqref="B4"/>
    </sheetView>
  </sheetViews>
  <sheetFormatPr baseColWidth="10" defaultRowHeight="15"/>
  <cols>
    <col min="1" max="1" width="28.85546875" customWidth="1"/>
    <col min="2" max="2" width="13.42578125" customWidth="1"/>
    <col min="3" max="3" width="13.28515625" customWidth="1"/>
    <col min="4" max="4" width="14" customWidth="1"/>
    <col min="5" max="5" width="14.140625" customWidth="1"/>
    <col min="7" max="9" width="13" bestFit="1" customWidth="1"/>
    <col min="12" max="12" width="15.5703125" bestFit="1" customWidth="1"/>
    <col min="14" max="14" width="14.85546875" customWidth="1"/>
    <col min="15" max="16" width="13" bestFit="1" customWidth="1"/>
  </cols>
  <sheetData>
    <row r="1" spans="1:13">
      <c r="A1" s="2"/>
      <c r="B1" s="187" t="s">
        <v>40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3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46" t="s">
        <v>7</v>
      </c>
      <c r="G2" s="146" t="s">
        <v>18</v>
      </c>
      <c r="H2" s="146" t="s">
        <v>19</v>
      </c>
      <c r="I2" s="146" t="s">
        <v>20</v>
      </c>
      <c r="J2" s="146" t="s">
        <v>21</v>
      </c>
      <c r="K2" s="146" t="s">
        <v>22</v>
      </c>
      <c r="L2" s="146" t="s">
        <v>23</v>
      </c>
      <c r="M2" s="146" t="s">
        <v>24</v>
      </c>
    </row>
    <row r="3" spans="1:13" ht="29.25" customHeight="1">
      <c r="A3" s="69" t="s">
        <v>55</v>
      </c>
      <c r="B3" s="19">
        <f t="shared" ref="B3:M3" si="0">B4/(($E$7*($D$8/$E$8)+$E$9*($D$10/$E$10)))</f>
        <v>20809602.041220292</v>
      </c>
      <c r="C3" s="19">
        <f t="shared" si="0"/>
        <v>29150138.053496078</v>
      </c>
      <c r="D3" s="19">
        <f t="shared" si="0"/>
        <v>30062343.858956408</v>
      </c>
      <c r="E3" s="19">
        <f t="shared" si="0"/>
        <v>33446159.177958757</v>
      </c>
      <c r="F3" s="147">
        <f t="shared" si="0"/>
        <v>0</v>
      </c>
      <c r="G3" s="147">
        <f t="shared" si="0"/>
        <v>0</v>
      </c>
      <c r="H3" s="147">
        <f t="shared" si="0"/>
        <v>0</v>
      </c>
      <c r="I3" s="147">
        <f t="shared" si="0"/>
        <v>0</v>
      </c>
      <c r="J3" s="147">
        <f t="shared" si="0"/>
        <v>0</v>
      </c>
      <c r="K3" s="147">
        <f t="shared" si="0"/>
        <v>0</v>
      </c>
      <c r="L3" s="147">
        <f t="shared" si="0"/>
        <v>0</v>
      </c>
      <c r="M3" s="147">
        <f t="shared" si="0"/>
        <v>0</v>
      </c>
    </row>
    <row r="4" spans="1:13">
      <c r="A4" s="116" t="s">
        <v>54</v>
      </c>
      <c r="B4" s="3">
        <f>C26</f>
        <v>22656489.080712467</v>
      </c>
      <c r="C4" s="3">
        <f>C27</f>
        <v>31737261.635377534</v>
      </c>
      <c r="D4" s="3">
        <f>C28</f>
        <v>32730427.234115843</v>
      </c>
      <c r="E4" s="3">
        <f>C29</f>
        <v>36414561.830936253</v>
      </c>
      <c r="F4" s="148"/>
      <c r="G4" s="148"/>
      <c r="H4" s="148"/>
      <c r="I4" s="148"/>
      <c r="J4" s="148"/>
      <c r="K4" s="148"/>
      <c r="L4" s="148"/>
      <c r="M4" s="148"/>
    </row>
    <row r="6" spans="1:13">
      <c r="A6" s="191" t="s">
        <v>26</v>
      </c>
      <c r="B6" s="191"/>
      <c r="C6" s="191"/>
      <c r="D6" s="21">
        <v>2014</v>
      </c>
      <c r="E6" s="21">
        <v>2010</v>
      </c>
    </row>
    <row r="7" spans="1:13">
      <c r="A7" s="192" t="s">
        <v>27</v>
      </c>
      <c r="B7" s="192"/>
      <c r="C7" s="192"/>
      <c r="E7" s="68">
        <v>0.45</v>
      </c>
    </row>
    <row r="8" spans="1:13">
      <c r="A8" s="192" t="s">
        <v>39</v>
      </c>
      <c r="B8" s="192"/>
      <c r="C8" s="192"/>
      <c r="D8" s="61">
        <v>117.48858</v>
      </c>
      <c r="E8" s="61">
        <v>105.23651</v>
      </c>
    </row>
    <row r="9" spans="1:13">
      <c r="A9" s="192" t="s">
        <v>29</v>
      </c>
      <c r="B9" s="192"/>
      <c r="C9" s="192"/>
      <c r="E9" s="68">
        <v>0.55000000000000004</v>
      </c>
    </row>
    <row r="10" spans="1:13">
      <c r="A10" s="190" t="s">
        <v>30</v>
      </c>
      <c r="B10" s="190"/>
      <c r="C10" s="190"/>
      <c r="D10" s="22">
        <v>120.14</v>
      </c>
      <c r="E10" s="22">
        <v>112.69</v>
      </c>
    </row>
    <row r="12" spans="1:13">
      <c r="A12" s="24"/>
      <c r="B12" s="187" t="s">
        <v>41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9"/>
    </row>
    <row r="13" spans="1:13">
      <c r="A13" s="24"/>
      <c r="B13" s="18" t="s">
        <v>3</v>
      </c>
      <c r="C13" s="18" t="s">
        <v>4</v>
      </c>
      <c r="D13" s="18" t="s">
        <v>5</v>
      </c>
      <c r="E13" s="18" t="s">
        <v>6</v>
      </c>
      <c r="F13" s="146" t="s">
        <v>7</v>
      </c>
      <c r="G13" s="146" t="s">
        <v>18</v>
      </c>
      <c r="H13" s="146" t="s">
        <v>19</v>
      </c>
      <c r="I13" s="146" t="s">
        <v>20</v>
      </c>
      <c r="J13" s="146" t="s">
        <v>21</v>
      </c>
      <c r="K13" s="146" t="s">
        <v>22</v>
      </c>
      <c r="L13" s="146" t="s">
        <v>23</v>
      </c>
      <c r="M13" s="146" t="s">
        <v>24</v>
      </c>
    </row>
    <row r="14" spans="1:13" ht="24.75" customHeight="1">
      <c r="A14" s="69" t="s">
        <v>55</v>
      </c>
      <c r="B14" s="19">
        <f>B15/(($E$18*($D$19/$E$19)+$E$20*($D$21/$E$21)))</f>
        <v>12903379.604817819</v>
      </c>
      <c r="C14" s="19">
        <f t="shared" ref="C14:M14" si="1">C15/(($E$18*($D$19/$E$19)+$E$20*($D$21/$E$21)))</f>
        <v>13499311.384365698</v>
      </c>
      <c r="D14" s="19">
        <f t="shared" si="1"/>
        <v>16095799.549407613</v>
      </c>
      <c r="E14" s="19">
        <f t="shared" si="1"/>
        <v>17540576.016557392</v>
      </c>
      <c r="F14" s="147">
        <f t="shared" si="1"/>
        <v>0</v>
      </c>
      <c r="G14" s="147">
        <f t="shared" si="1"/>
        <v>0</v>
      </c>
      <c r="H14" s="147">
        <f t="shared" si="1"/>
        <v>0</v>
      </c>
      <c r="I14" s="147">
        <f t="shared" si="1"/>
        <v>0</v>
      </c>
      <c r="J14" s="147">
        <f t="shared" si="1"/>
        <v>0</v>
      </c>
      <c r="K14" s="147">
        <f t="shared" si="1"/>
        <v>0</v>
      </c>
      <c r="L14" s="147">
        <f t="shared" si="1"/>
        <v>0</v>
      </c>
      <c r="M14" s="147">
        <f t="shared" si="1"/>
        <v>0</v>
      </c>
    </row>
    <row r="15" spans="1:13" ht="33.75" customHeight="1">
      <c r="A15" s="116" t="s">
        <v>54</v>
      </c>
      <c r="B15" s="3">
        <f>E26</f>
        <v>14262817.138008937</v>
      </c>
      <c r="C15" s="3">
        <f>E27</f>
        <v>14921533.401401365</v>
      </c>
      <c r="D15" s="3">
        <f>E28</f>
        <v>17791574.97447652</v>
      </c>
      <c r="E15" s="3">
        <f>E29</f>
        <v>19388566.087452989</v>
      </c>
      <c r="F15" s="148"/>
      <c r="G15" s="148"/>
      <c r="H15" s="148"/>
      <c r="I15" s="148"/>
      <c r="J15" s="148"/>
      <c r="K15" s="148"/>
      <c r="L15" s="148"/>
      <c r="M15" s="148"/>
    </row>
    <row r="17" spans="1:17">
      <c r="A17" s="191" t="s">
        <v>26</v>
      </c>
      <c r="B17" s="191"/>
      <c r="C17" s="191"/>
      <c r="D17" s="21">
        <v>2014</v>
      </c>
      <c r="E17" s="21">
        <v>2010</v>
      </c>
    </row>
    <row r="18" spans="1:17">
      <c r="A18" s="192" t="s">
        <v>27</v>
      </c>
      <c r="B18" s="192"/>
      <c r="C18" s="192"/>
      <c r="E18" s="68">
        <v>0.78</v>
      </c>
      <c r="I18" s="23"/>
    </row>
    <row r="19" spans="1:17">
      <c r="A19" s="192" t="s">
        <v>39</v>
      </c>
      <c r="B19" s="192"/>
      <c r="C19" s="192"/>
      <c r="D19" s="61">
        <v>117.48858</v>
      </c>
      <c r="E19" s="61">
        <v>105.23651</v>
      </c>
    </row>
    <row r="20" spans="1:17">
      <c r="A20" s="192" t="s">
        <v>29</v>
      </c>
      <c r="B20" s="192"/>
      <c r="C20" s="192"/>
      <c r="E20" s="68">
        <v>0.22</v>
      </c>
    </row>
    <row r="21" spans="1:17">
      <c r="A21" s="190" t="s">
        <v>30</v>
      </c>
      <c r="B21" s="190"/>
      <c r="C21" s="190"/>
      <c r="D21" s="22">
        <v>120.14</v>
      </c>
      <c r="E21" s="22">
        <v>112.69</v>
      </c>
    </row>
    <row r="22" spans="1:17" ht="15.75" thickBot="1"/>
    <row r="23" spans="1:17" ht="21" customHeight="1">
      <c r="A23" s="198" t="s">
        <v>2</v>
      </c>
      <c r="B23" s="193" t="s">
        <v>58</v>
      </c>
      <c r="C23" s="194"/>
      <c r="D23" s="194"/>
      <c r="E23" s="194"/>
      <c r="F23" s="194"/>
      <c r="G23" s="194"/>
      <c r="H23" s="194"/>
      <c r="I23" s="195"/>
      <c r="M23" s="52"/>
      <c r="N23" s="52"/>
      <c r="O23" s="52"/>
      <c r="P23" s="52"/>
    </row>
    <row r="24" spans="1:17">
      <c r="A24" s="199"/>
      <c r="B24" s="196" t="s">
        <v>59</v>
      </c>
      <c r="C24" s="196"/>
      <c r="D24" s="196"/>
      <c r="E24" s="196"/>
      <c r="F24" s="203" t="s">
        <v>60</v>
      </c>
      <c r="G24" s="203"/>
      <c r="H24" s="203"/>
      <c r="I24" s="204"/>
      <c r="M24" s="121"/>
      <c r="N24" s="122"/>
      <c r="O24" s="122"/>
      <c r="P24" s="53"/>
    </row>
    <row r="25" spans="1:17" ht="15.75" thickBot="1">
      <c r="A25" s="200"/>
      <c r="B25" s="197" t="s">
        <v>10</v>
      </c>
      <c r="C25" s="197"/>
      <c r="D25" s="197" t="s">
        <v>11</v>
      </c>
      <c r="E25" s="197"/>
      <c r="F25" s="201" t="s">
        <v>10</v>
      </c>
      <c r="G25" s="201"/>
      <c r="H25" s="201" t="s">
        <v>11</v>
      </c>
      <c r="I25" s="202"/>
      <c r="N25" s="122"/>
      <c r="O25" s="122"/>
      <c r="P25" s="53">
        <v>2010</v>
      </c>
      <c r="Q25">
        <v>2014</v>
      </c>
    </row>
    <row r="26" spans="1:17">
      <c r="A26" s="85" t="s">
        <v>3</v>
      </c>
      <c r="B26" s="139"/>
      <c r="C26" s="137">
        <f>'[1]06-UC1-2014'!$C$67</f>
        <v>22656489.080712467</v>
      </c>
      <c r="D26" s="136"/>
      <c r="E26" s="145">
        <f>'[1]06-UC1-2014'!$C$68</f>
        <v>14262817.138008937</v>
      </c>
      <c r="F26" s="140"/>
      <c r="G26" s="141">
        <f>B3</f>
        <v>20809602.041220292</v>
      </c>
      <c r="H26" s="142"/>
      <c r="I26" s="143">
        <f>B14</f>
        <v>12903379.604817819</v>
      </c>
      <c r="L26" s="149"/>
      <c r="M26" s="150"/>
      <c r="N26" s="122"/>
      <c r="O26" s="152" t="e">
        <f>(O28*M26)/M28</f>
        <v>#DIV/0!</v>
      </c>
      <c r="P26" s="53">
        <f>L26*1.1294</f>
        <v>0</v>
      </c>
    </row>
    <row r="27" spans="1:17">
      <c r="A27" s="86" t="s">
        <v>4</v>
      </c>
      <c r="B27" s="91"/>
      <c r="C27" s="138">
        <f>'[1]06-UC1-2014'!$D$67</f>
        <v>31737261.635377534</v>
      </c>
      <c r="D27" s="54"/>
      <c r="E27" s="7">
        <f>'[1]06-UC1-2014'!$D$68</f>
        <v>14921533.401401365</v>
      </c>
      <c r="F27" s="72"/>
      <c r="G27" s="76">
        <f>C3</f>
        <v>29150138.053496078</v>
      </c>
      <c r="H27" s="72"/>
      <c r="I27" s="78">
        <f>C14</f>
        <v>13499311.384365698</v>
      </c>
      <c r="L27" s="149"/>
      <c r="M27" s="150"/>
      <c r="O27" s="153" t="e">
        <f>(M27*O28)/M28</f>
        <v>#DIV/0!</v>
      </c>
      <c r="P27" s="154">
        <f>L27*1.1823</f>
        <v>0</v>
      </c>
    </row>
    <row r="28" spans="1:17">
      <c r="A28" s="86" t="s">
        <v>5</v>
      </c>
      <c r="B28" s="91"/>
      <c r="C28" s="138">
        <f>'[1]06-UC1-2014'!$E$67</f>
        <v>32730427.234115843</v>
      </c>
      <c r="D28" s="54"/>
      <c r="E28" s="7">
        <f>'[1]06-UC1-2014'!$E$68</f>
        <v>17791574.97447652</v>
      </c>
      <c r="F28" s="72"/>
      <c r="G28" s="76">
        <f>D3</f>
        <v>30062343.858956408</v>
      </c>
      <c r="H28" s="72"/>
      <c r="I28" s="78">
        <f>D14</f>
        <v>16095799.549407613</v>
      </c>
      <c r="L28" s="149"/>
      <c r="M28" s="150"/>
      <c r="O28" s="153">
        <v>0.2</v>
      </c>
      <c r="P28" s="154">
        <f>L29*1.2</f>
        <v>0</v>
      </c>
    </row>
    <row r="29" spans="1:17" ht="15.75" thickBot="1">
      <c r="A29" s="87" t="s">
        <v>6</v>
      </c>
      <c r="B29" s="92"/>
      <c r="C29" s="144">
        <f>'[1]06-UC1-2014'!$F$67</f>
        <v>36414561.830936253</v>
      </c>
      <c r="D29" s="67"/>
      <c r="E29" s="44">
        <f>'[1]06-UC1-2014'!$F$68</f>
        <v>19388566.087452989</v>
      </c>
      <c r="F29" s="73"/>
      <c r="G29" s="77">
        <f>E3</f>
        <v>33446159.177958757</v>
      </c>
      <c r="H29" s="73"/>
      <c r="I29" s="79">
        <f>E14</f>
        <v>17540576.016557392</v>
      </c>
      <c r="L29" s="149"/>
      <c r="M29" s="150"/>
      <c r="O29" s="151"/>
    </row>
  </sheetData>
  <mergeCells count="20">
    <mergeCell ref="B23:I23"/>
    <mergeCell ref="B24:E24"/>
    <mergeCell ref="D25:E25"/>
    <mergeCell ref="B25:C25"/>
    <mergeCell ref="A23:A25"/>
    <mergeCell ref="F25:G25"/>
    <mergeCell ref="H25:I25"/>
    <mergeCell ref="F24:I24"/>
    <mergeCell ref="B1:M1"/>
    <mergeCell ref="A21:C21"/>
    <mergeCell ref="A6:C6"/>
    <mergeCell ref="A7:C7"/>
    <mergeCell ref="A8:C8"/>
    <mergeCell ref="A9:C9"/>
    <mergeCell ref="A10:C10"/>
    <mergeCell ref="B12:M12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1"/>
  <sheetViews>
    <sheetView topLeftCell="D61" workbookViewId="0">
      <selection activeCell="E70" sqref="E70"/>
    </sheetView>
  </sheetViews>
  <sheetFormatPr baseColWidth="10" defaultRowHeight="15"/>
  <cols>
    <col min="1" max="1" width="34.5703125" customWidth="1"/>
    <col min="2" max="3" width="13" bestFit="1" customWidth="1"/>
    <col min="4" max="4" width="17.42578125" customWidth="1"/>
    <col min="5" max="5" width="19.28515625" customWidth="1"/>
    <col min="6" max="6" width="15" customWidth="1"/>
    <col min="7" max="7" width="19" customWidth="1"/>
    <col min="8" max="8" width="15.7109375" customWidth="1"/>
    <col min="9" max="9" width="19.42578125" customWidth="1"/>
    <col min="10" max="10" width="16.7109375" customWidth="1"/>
    <col min="11" max="11" width="18.140625" customWidth="1"/>
    <col min="12" max="12" width="17.42578125" customWidth="1"/>
    <col min="13" max="13" width="16.42578125" customWidth="1"/>
  </cols>
  <sheetData>
    <row r="1" spans="1:13">
      <c r="A1" s="62"/>
      <c r="B1" s="207" t="s">
        <v>31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9"/>
    </row>
    <row r="2" spans="1:13"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64" t="s">
        <v>24</v>
      </c>
    </row>
    <row r="3" spans="1:13" ht="21.75" customHeight="1">
      <c r="A3" s="69" t="s">
        <v>55</v>
      </c>
      <c r="B3" s="19">
        <f t="shared" ref="B3:M3" si="0">B4/(($E$7*($D$8/$E$8)+$E$9*($D$10/$E$10)))</f>
        <v>24892841.25873347</v>
      </c>
      <c r="C3" s="19">
        <f t="shared" si="0"/>
        <v>34075184.999229915</v>
      </c>
      <c r="D3" s="19">
        <f t="shared" si="0"/>
        <v>35536016.529994614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3" ht="25.5" customHeight="1">
      <c r="A4" s="116" t="s">
        <v>54</v>
      </c>
      <c r="B4" s="3">
        <f>D93</f>
        <v>26939304.417697806</v>
      </c>
      <c r="C4" s="3">
        <f>F93</f>
        <v>36876537.002844721</v>
      </c>
      <c r="D4" s="3">
        <f>H93</f>
        <v>38457464.824671194</v>
      </c>
      <c r="E4" s="3"/>
      <c r="F4" s="3"/>
      <c r="G4" s="3"/>
      <c r="H4" s="3"/>
      <c r="I4" s="3"/>
      <c r="J4" s="3"/>
      <c r="K4" s="3"/>
      <c r="L4" s="3"/>
      <c r="M4" s="5"/>
    </row>
    <row r="5" spans="1:1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</row>
    <row r="6" spans="1:13">
      <c r="A6" s="206" t="s">
        <v>26</v>
      </c>
      <c r="B6" s="191"/>
      <c r="C6" s="191"/>
      <c r="D6" s="21">
        <v>2014</v>
      </c>
      <c r="E6" s="21">
        <v>2010</v>
      </c>
      <c r="F6" s="2"/>
      <c r="G6" s="2"/>
      <c r="H6" s="2"/>
      <c r="I6" s="2"/>
      <c r="J6" s="2"/>
      <c r="K6" s="2"/>
      <c r="L6" s="2"/>
      <c r="M6" s="4"/>
    </row>
    <row r="7" spans="1:13" ht="18.75" customHeight="1">
      <c r="A7" s="210" t="s">
        <v>27</v>
      </c>
      <c r="B7" s="192"/>
      <c r="C7" s="192"/>
      <c r="E7" s="68">
        <v>0.32</v>
      </c>
      <c r="F7" s="2"/>
      <c r="G7" s="2"/>
      <c r="H7" s="2"/>
      <c r="I7" s="2"/>
      <c r="J7" s="2"/>
      <c r="K7" s="2"/>
      <c r="L7" s="2"/>
      <c r="M7" s="4"/>
    </row>
    <row r="8" spans="1:13">
      <c r="A8" s="210" t="s">
        <v>28</v>
      </c>
      <c r="B8" s="192"/>
      <c r="C8" s="192"/>
      <c r="D8" s="61">
        <v>117.48858</v>
      </c>
      <c r="E8" s="61">
        <v>105.23651</v>
      </c>
      <c r="F8" s="2"/>
      <c r="G8" s="2"/>
      <c r="H8" s="2"/>
      <c r="I8" s="2"/>
      <c r="J8" s="2"/>
      <c r="K8" s="2"/>
      <c r="L8" s="2"/>
      <c r="M8" s="4"/>
    </row>
    <row r="9" spans="1:13" ht="18" customHeight="1">
      <c r="A9" s="210" t="s">
        <v>29</v>
      </c>
      <c r="B9" s="192"/>
      <c r="C9" s="192"/>
      <c r="E9" s="68">
        <v>0.68</v>
      </c>
      <c r="F9" s="2"/>
      <c r="G9" s="2"/>
      <c r="H9" s="2"/>
      <c r="I9" s="2"/>
      <c r="J9" s="2"/>
      <c r="K9" s="2"/>
      <c r="L9" s="2"/>
      <c r="M9" s="4"/>
    </row>
    <row r="10" spans="1:13" ht="19.5" customHeight="1">
      <c r="A10" s="205" t="s">
        <v>30</v>
      </c>
      <c r="B10" s="190"/>
      <c r="C10" s="190"/>
      <c r="D10" s="22">
        <v>120.14</v>
      </c>
      <c r="E10" s="22">
        <v>112.69</v>
      </c>
      <c r="F10" s="2"/>
      <c r="G10" s="2"/>
      <c r="H10" s="2"/>
      <c r="I10" s="2"/>
      <c r="J10" s="2"/>
      <c r="K10" s="2"/>
      <c r="L10" s="2"/>
      <c r="M10" s="4"/>
    </row>
    <row r="11" spans="1:13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</row>
    <row r="12" spans="1:13">
      <c r="A12" s="63"/>
      <c r="B12" s="187" t="s">
        <v>32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11"/>
    </row>
    <row r="13" spans="1:13">
      <c r="A13" s="63"/>
      <c r="B13" s="18" t="s">
        <v>3</v>
      </c>
      <c r="C13" s="18" t="s">
        <v>4</v>
      </c>
      <c r="D13" s="18" t="s">
        <v>5</v>
      </c>
      <c r="E13" s="18" t="s">
        <v>6</v>
      </c>
      <c r="F13" s="18" t="s">
        <v>7</v>
      </c>
      <c r="G13" s="18" t="s">
        <v>18</v>
      </c>
      <c r="H13" s="18" t="s">
        <v>19</v>
      </c>
      <c r="I13" s="18" t="s">
        <v>20</v>
      </c>
      <c r="J13" s="18" t="s">
        <v>21</v>
      </c>
      <c r="K13" s="18" t="s">
        <v>22</v>
      </c>
      <c r="L13" s="18" t="s">
        <v>23</v>
      </c>
      <c r="M13" s="64" t="s">
        <v>24</v>
      </c>
    </row>
    <row r="14" spans="1:13">
      <c r="A14" s="69" t="s">
        <v>55</v>
      </c>
      <c r="B14" s="19">
        <f t="shared" ref="B14:M14" si="1">B15/(($E$18*($D$19/$E$19)+$E$20*($D$21/$E$21)))</f>
        <v>18088966.13388643</v>
      </c>
      <c r="C14" s="19">
        <f t="shared" si="1"/>
        <v>18442558.985135291</v>
      </c>
      <c r="D14" s="19">
        <f t="shared" si="1"/>
        <v>21621431.342900343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</row>
    <row r="15" spans="1:13" ht="21" customHeight="1">
      <c r="A15" s="116" t="s">
        <v>54</v>
      </c>
      <c r="B15" s="3">
        <f>D94</f>
        <v>19676189.770135257</v>
      </c>
      <c r="C15" s="3">
        <f>F94</f>
        <v>20060808.768868547</v>
      </c>
      <c r="D15" s="3">
        <f>H94</f>
        <v>23518612.565031879</v>
      </c>
      <c r="E15" s="3"/>
      <c r="F15" s="3"/>
      <c r="G15" s="3"/>
      <c r="H15" s="3"/>
      <c r="I15" s="3"/>
      <c r="J15" s="3"/>
      <c r="K15" s="3"/>
      <c r="L15" s="3"/>
      <c r="M15" s="5"/>
    </row>
    <row r="16" spans="1:13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/>
    </row>
    <row r="17" spans="1:13">
      <c r="A17" s="206" t="s">
        <v>26</v>
      </c>
      <c r="B17" s="191"/>
      <c r="C17" s="191"/>
      <c r="D17" s="21">
        <v>2014</v>
      </c>
      <c r="E17" s="21">
        <v>2010</v>
      </c>
      <c r="F17" s="2"/>
      <c r="G17" s="2"/>
      <c r="H17" s="2"/>
      <c r="I17" s="2"/>
      <c r="J17" s="2"/>
      <c r="K17" s="2"/>
      <c r="L17" s="2"/>
      <c r="M17" s="4"/>
    </row>
    <row r="18" spans="1:13">
      <c r="A18" s="210" t="s">
        <v>43</v>
      </c>
      <c r="B18" s="192"/>
      <c r="C18" s="192"/>
      <c r="E18" s="68">
        <v>0.43</v>
      </c>
      <c r="F18" s="2"/>
      <c r="G18" s="2"/>
      <c r="H18" s="2"/>
      <c r="I18" s="65"/>
      <c r="J18" s="2"/>
      <c r="K18" s="2"/>
      <c r="L18" s="2"/>
      <c r="M18" s="4"/>
    </row>
    <row r="19" spans="1:13">
      <c r="A19" s="210" t="s">
        <v>45</v>
      </c>
      <c r="B19" s="192"/>
      <c r="C19" s="192"/>
      <c r="D19" s="61">
        <v>117.48858</v>
      </c>
      <c r="E19" s="61">
        <v>105.23651</v>
      </c>
      <c r="F19" s="2"/>
      <c r="G19" s="2"/>
      <c r="H19" s="2"/>
      <c r="I19" s="2"/>
      <c r="J19" s="2"/>
      <c r="K19" s="2"/>
      <c r="L19" s="2"/>
      <c r="M19" s="4"/>
    </row>
    <row r="20" spans="1:13">
      <c r="A20" s="210" t="s">
        <v>44</v>
      </c>
      <c r="B20" s="192"/>
      <c r="C20" s="192"/>
      <c r="E20" s="68">
        <v>0.56999999999999995</v>
      </c>
      <c r="F20" s="2"/>
      <c r="G20" s="2"/>
      <c r="H20" s="2"/>
      <c r="I20" s="2"/>
      <c r="J20" s="2"/>
      <c r="K20" s="2"/>
      <c r="L20" s="2"/>
      <c r="M20" s="4"/>
    </row>
    <row r="21" spans="1:13" ht="15.75" customHeight="1" thickBot="1">
      <c r="A21" s="210" t="s">
        <v>30</v>
      </c>
      <c r="B21" s="192"/>
      <c r="C21" s="192"/>
      <c r="D21" s="22">
        <v>120.14</v>
      </c>
      <c r="E21" s="22">
        <v>112.69</v>
      </c>
      <c r="F21" s="12"/>
      <c r="G21" s="12"/>
      <c r="H21" s="12"/>
      <c r="I21" s="12"/>
      <c r="J21" s="12"/>
      <c r="K21" s="12"/>
      <c r="L21" s="12"/>
      <c r="M21" s="55"/>
    </row>
    <row r="22" spans="1:13" ht="15.75" thickBot="1"/>
    <row r="23" spans="1:13">
      <c r="A23" s="62"/>
      <c r="B23" s="207" t="s">
        <v>33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9"/>
    </row>
    <row r="24" spans="1:13">
      <c r="A24" s="63"/>
      <c r="B24" s="18" t="s">
        <v>3</v>
      </c>
      <c r="C24" s="18" t="s">
        <v>4</v>
      </c>
      <c r="D24" s="18" t="s">
        <v>5</v>
      </c>
      <c r="E24" s="18" t="s">
        <v>6</v>
      </c>
      <c r="F24" s="18" t="s">
        <v>7</v>
      </c>
      <c r="G24" s="18" t="s">
        <v>18</v>
      </c>
      <c r="H24" s="18" t="s">
        <v>19</v>
      </c>
      <c r="I24" s="18" t="s">
        <v>20</v>
      </c>
      <c r="J24" s="18" t="s">
        <v>21</v>
      </c>
      <c r="K24" s="18" t="s">
        <v>22</v>
      </c>
      <c r="L24" s="18" t="s">
        <v>23</v>
      </c>
      <c r="M24" s="64" t="s">
        <v>24</v>
      </c>
    </row>
    <row r="25" spans="1:13">
      <c r="A25" s="69" t="s">
        <v>55</v>
      </c>
      <c r="B25" s="19">
        <f t="shared" ref="B25:M25" si="2">B26/(($E$29*($D$30/$E$30)+$E$31*($D$32/$E$32)))</f>
        <v>27510215.021425243</v>
      </c>
      <c r="C25" s="19">
        <f t="shared" si="2"/>
        <v>36112959.831325844</v>
      </c>
      <c r="D25" s="19">
        <f t="shared" si="2"/>
        <v>37027614.785674706</v>
      </c>
      <c r="E25" s="19">
        <f t="shared" si="2"/>
        <v>44311018.971623078</v>
      </c>
      <c r="F25" s="19">
        <f t="shared" si="2"/>
        <v>46275130.703465156</v>
      </c>
      <c r="G25" s="19">
        <f t="shared" si="2"/>
        <v>59941114.483654156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19">
        <f t="shared" si="2"/>
        <v>0</v>
      </c>
      <c r="L25" s="19">
        <f t="shared" si="2"/>
        <v>0</v>
      </c>
      <c r="M25" s="19">
        <f t="shared" si="2"/>
        <v>0</v>
      </c>
    </row>
    <row r="26" spans="1:13" ht="16.5" customHeight="1">
      <c r="A26" s="116" t="s">
        <v>54</v>
      </c>
      <c r="B26" s="3">
        <f>D95</f>
        <v>29771854.862027291</v>
      </c>
      <c r="C26" s="3">
        <f>F95</f>
        <v>39081839.160439737</v>
      </c>
      <c r="D26" s="3">
        <f>H95</f>
        <v>40071688.731898949</v>
      </c>
      <c r="E26" s="3">
        <f>J95</f>
        <v>47953868.211654358</v>
      </c>
      <c r="F26" s="3">
        <f>L95</f>
        <v>50079451.358411521</v>
      </c>
      <c r="G26" s="3">
        <f>D106</f>
        <v>64868928.115817375</v>
      </c>
      <c r="H26" s="3"/>
      <c r="I26" s="3"/>
      <c r="J26" s="3"/>
      <c r="K26" s="3"/>
      <c r="L26" s="3"/>
      <c r="M26" s="5"/>
    </row>
    <row r="27" spans="1:1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/>
    </row>
    <row r="28" spans="1:13">
      <c r="A28" s="206" t="s">
        <v>26</v>
      </c>
      <c r="B28" s="191"/>
      <c r="C28" s="191"/>
      <c r="D28" s="21">
        <v>2014</v>
      </c>
      <c r="E28" s="21">
        <v>2010</v>
      </c>
      <c r="F28" s="2"/>
      <c r="G28" s="2"/>
      <c r="H28" s="2"/>
      <c r="I28" s="2"/>
      <c r="J28" s="2"/>
      <c r="K28" s="2"/>
      <c r="L28" s="2"/>
      <c r="M28" s="4"/>
    </row>
    <row r="29" spans="1:13">
      <c r="A29" s="210" t="s">
        <v>27</v>
      </c>
      <c r="B29" s="192"/>
      <c r="C29" s="192"/>
      <c r="E29" s="68">
        <v>0.32</v>
      </c>
      <c r="F29" s="2"/>
      <c r="G29" s="2"/>
      <c r="H29" s="181"/>
      <c r="I29" s="181"/>
      <c r="J29" s="181"/>
      <c r="K29" s="2"/>
      <c r="L29" s="2"/>
      <c r="M29" s="4"/>
    </row>
    <row r="30" spans="1:13">
      <c r="A30" s="210" t="s">
        <v>28</v>
      </c>
      <c r="B30" s="192"/>
      <c r="C30" s="192"/>
      <c r="D30" s="61">
        <v>117.48858</v>
      </c>
      <c r="E30" s="61">
        <v>105.23651</v>
      </c>
      <c r="F30" s="2"/>
      <c r="G30" s="2"/>
      <c r="H30" s="2"/>
      <c r="I30" s="2"/>
      <c r="J30" s="2"/>
      <c r="K30" s="2"/>
      <c r="L30" s="2"/>
      <c r="M30" s="4"/>
    </row>
    <row r="31" spans="1:13">
      <c r="A31" s="210" t="s">
        <v>29</v>
      </c>
      <c r="B31" s="192"/>
      <c r="C31" s="192"/>
      <c r="E31" s="68">
        <v>0.68</v>
      </c>
      <c r="F31" s="2"/>
      <c r="G31" s="2"/>
      <c r="H31" s="2"/>
      <c r="I31" s="2"/>
      <c r="J31" s="2"/>
      <c r="K31" s="2"/>
      <c r="L31" s="2"/>
      <c r="M31" s="4"/>
    </row>
    <row r="32" spans="1:13">
      <c r="A32" s="205" t="s">
        <v>30</v>
      </c>
      <c r="B32" s="190"/>
      <c r="C32" s="190"/>
      <c r="D32" s="22">
        <v>120.14</v>
      </c>
      <c r="E32" s="22">
        <v>112.69</v>
      </c>
      <c r="F32" s="2"/>
      <c r="G32" s="2"/>
      <c r="H32" s="2"/>
      <c r="I32" s="2"/>
      <c r="J32" s="2"/>
      <c r="K32" s="2"/>
      <c r="L32" s="2"/>
      <c r="M32" s="4"/>
    </row>
    <row r="33" spans="1:1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/>
    </row>
    <row r="34" spans="1:13">
      <c r="A34" s="63"/>
      <c r="B34" s="187" t="s">
        <v>34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211"/>
    </row>
    <row r="35" spans="1:13">
      <c r="A35" s="63"/>
      <c r="B35" s="18" t="s">
        <v>3</v>
      </c>
      <c r="C35" s="18" t="s">
        <v>4</v>
      </c>
      <c r="D35" s="18" t="s">
        <v>5</v>
      </c>
      <c r="E35" s="18" t="s">
        <v>6</v>
      </c>
      <c r="F35" s="18" t="s">
        <v>7</v>
      </c>
      <c r="G35" s="18" t="s">
        <v>18</v>
      </c>
      <c r="H35" s="18" t="s">
        <v>19</v>
      </c>
      <c r="I35" s="18" t="s">
        <v>20</v>
      </c>
      <c r="J35" s="18" t="s">
        <v>21</v>
      </c>
      <c r="K35" s="18" t="s">
        <v>22</v>
      </c>
      <c r="L35" s="18" t="s">
        <v>23</v>
      </c>
      <c r="M35" s="64" t="s">
        <v>24</v>
      </c>
    </row>
    <row r="36" spans="1:13" ht="18" customHeight="1">
      <c r="A36" s="69" t="s">
        <v>55</v>
      </c>
      <c r="B36" s="19">
        <f t="shared" ref="B36:M36" si="3">B37/(($E$40*($D$41/$E$41)+$E$42*($D$43/$E$43)))</f>
        <v>20857614.799681421</v>
      </c>
      <c r="C36" s="19">
        <f t="shared" si="3"/>
        <v>22244942.88651555</v>
      </c>
      <c r="D36" s="19">
        <f t="shared" si="3"/>
        <v>23167364.465902962</v>
      </c>
      <c r="E36" s="19">
        <f t="shared" si="3"/>
        <v>29026362.441192314</v>
      </c>
      <c r="F36" s="19">
        <f t="shared" si="3"/>
        <v>31621103.454592459</v>
      </c>
      <c r="G36" s="19">
        <f t="shared" si="3"/>
        <v>45297183.000801943</v>
      </c>
      <c r="H36" s="19">
        <f t="shared" si="3"/>
        <v>0</v>
      </c>
      <c r="I36" s="19">
        <f t="shared" si="3"/>
        <v>0</v>
      </c>
      <c r="J36" s="19">
        <f t="shared" si="3"/>
        <v>0</v>
      </c>
      <c r="K36" s="19">
        <f t="shared" si="3"/>
        <v>0</v>
      </c>
      <c r="L36" s="19">
        <f t="shared" si="3"/>
        <v>0</v>
      </c>
      <c r="M36" s="19">
        <f t="shared" si="3"/>
        <v>0</v>
      </c>
    </row>
    <row r="37" spans="1:13" ht="18.75" customHeight="1">
      <c r="A37" s="116" t="s">
        <v>54</v>
      </c>
      <c r="B37" s="3">
        <f>D96</f>
        <v>22687774.630862158</v>
      </c>
      <c r="C37" s="3">
        <f>F96</f>
        <v>24196834.380764082</v>
      </c>
      <c r="D37" s="3">
        <f>H96</f>
        <v>25200194.214032512</v>
      </c>
      <c r="E37" s="3">
        <f>J96</f>
        <v>31573292.332043249</v>
      </c>
      <c r="F37" s="3">
        <f>L96</f>
        <v>34395709.94320637</v>
      </c>
      <c r="G37" s="3">
        <f>D107</f>
        <v>49271802.610469721</v>
      </c>
      <c r="H37" s="3"/>
      <c r="I37" s="3"/>
      <c r="J37" s="3"/>
      <c r="K37" s="3"/>
      <c r="L37" s="3"/>
      <c r="M37" s="5"/>
    </row>
    <row r="38" spans="1:1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/>
    </row>
    <row r="39" spans="1:13">
      <c r="A39" s="206" t="s">
        <v>26</v>
      </c>
      <c r="B39" s="191"/>
      <c r="C39" s="191"/>
      <c r="D39" s="21">
        <v>2014</v>
      </c>
      <c r="E39" s="21">
        <v>2010</v>
      </c>
      <c r="F39" s="2"/>
      <c r="G39" s="2"/>
      <c r="H39" s="2"/>
      <c r="I39" s="2"/>
      <c r="J39" s="2"/>
      <c r="K39" s="2"/>
      <c r="L39" s="2"/>
      <c r="M39" s="4"/>
    </row>
    <row r="40" spans="1:13">
      <c r="A40" s="210" t="s">
        <v>27</v>
      </c>
      <c r="B40" s="192"/>
      <c r="C40" s="192"/>
      <c r="E40" s="68">
        <v>0.43</v>
      </c>
      <c r="F40" s="2"/>
      <c r="G40" s="2"/>
      <c r="H40" s="2"/>
      <c r="I40" s="65"/>
      <c r="J40" s="2"/>
      <c r="K40" s="2"/>
      <c r="L40" s="2"/>
      <c r="M40" s="4"/>
    </row>
    <row r="41" spans="1:13">
      <c r="A41" s="210" t="s">
        <v>28</v>
      </c>
      <c r="B41" s="192"/>
      <c r="C41" s="192"/>
      <c r="D41" s="61">
        <v>117.48858</v>
      </c>
      <c r="E41" s="61">
        <v>105.23651</v>
      </c>
      <c r="F41" s="2"/>
      <c r="G41" s="2"/>
      <c r="H41" s="2"/>
      <c r="I41" s="2"/>
      <c r="J41" s="2"/>
      <c r="K41" s="2"/>
      <c r="L41" s="2"/>
      <c r="M41" s="4"/>
    </row>
    <row r="42" spans="1:13">
      <c r="A42" s="210" t="s">
        <v>29</v>
      </c>
      <c r="B42" s="192"/>
      <c r="C42" s="192"/>
      <c r="E42" s="68">
        <v>0.56999999999999995</v>
      </c>
      <c r="F42" s="2"/>
      <c r="G42" s="2"/>
      <c r="H42" s="2"/>
      <c r="I42" s="2"/>
      <c r="J42" s="2"/>
      <c r="K42" s="2"/>
      <c r="L42" s="2"/>
      <c r="M42" s="4"/>
    </row>
    <row r="43" spans="1:13" ht="15.75" thickBot="1">
      <c r="A43" s="212" t="s">
        <v>30</v>
      </c>
      <c r="B43" s="213"/>
      <c r="C43" s="213"/>
      <c r="D43" s="22">
        <v>120.14</v>
      </c>
      <c r="E43" s="22">
        <v>112.69</v>
      </c>
      <c r="F43" s="12"/>
      <c r="G43" s="12"/>
      <c r="H43" s="12"/>
      <c r="I43" s="12"/>
      <c r="J43" s="12"/>
      <c r="K43" s="12"/>
      <c r="L43" s="12"/>
      <c r="M43" s="55"/>
    </row>
    <row r="44" spans="1:13" ht="15.75" thickBot="1"/>
    <row r="45" spans="1:13">
      <c r="A45" s="62"/>
      <c r="B45" s="207" t="s">
        <v>35</v>
      </c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9"/>
    </row>
    <row r="46" spans="1:13">
      <c r="A46" s="63"/>
      <c r="B46" s="18" t="s">
        <v>3</v>
      </c>
      <c r="C46" s="18" t="s">
        <v>4</v>
      </c>
      <c r="D46" s="18" t="s">
        <v>5</v>
      </c>
      <c r="E46" s="18" t="s">
        <v>6</v>
      </c>
      <c r="F46" s="18" t="s">
        <v>7</v>
      </c>
      <c r="G46" s="18" t="s">
        <v>18</v>
      </c>
      <c r="H46" s="18" t="s">
        <v>19</v>
      </c>
      <c r="I46" s="18" t="s">
        <v>20</v>
      </c>
      <c r="J46" s="18" t="s">
        <v>21</v>
      </c>
      <c r="K46" s="18" t="s">
        <v>22</v>
      </c>
      <c r="L46" s="18" t="s">
        <v>23</v>
      </c>
      <c r="M46" s="64" t="s">
        <v>24</v>
      </c>
    </row>
    <row r="47" spans="1:13" ht="20.25" customHeight="1">
      <c r="A47" s="69" t="s">
        <v>55</v>
      </c>
      <c r="B47" s="19">
        <f t="shared" ref="B47:M47" si="4">B48/(($E$51*($D$52/$E$52)+$E$53*($D$54/$E$54)))</f>
        <v>0</v>
      </c>
      <c r="C47" s="19">
        <f t="shared" si="4"/>
        <v>0</v>
      </c>
      <c r="D47" s="19">
        <f t="shared" si="4"/>
        <v>0</v>
      </c>
      <c r="E47" s="19">
        <f t="shared" si="4"/>
        <v>47250055.099614829</v>
      </c>
      <c r="F47" s="19">
        <f t="shared" si="4"/>
        <v>56733562.201770067</v>
      </c>
      <c r="G47" s="19">
        <f t="shared" si="4"/>
        <v>62586418.314898029</v>
      </c>
      <c r="H47" s="19">
        <f t="shared" si="4"/>
        <v>70872533.760599613</v>
      </c>
      <c r="I47" s="19">
        <f t="shared" si="4"/>
        <v>76274487.278050512</v>
      </c>
      <c r="J47" s="19">
        <f t="shared" si="4"/>
        <v>85004827.243241623</v>
      </c>
      <c r="K47" s="19">
        <f t="shared" si="4"/>
        <v>0</v>
      </c>
      <c r="L47" s="19">
        <f t="shared" si="4"/>
        <v>0</v>
      </c>
      <c r="M47" s="19">
        <f t="shared" si="4"/>
        <v>0</v>
      </c>
    </row>
    <row r="48" spans="1:13" ht="18.75" customHeight="1">
      <c r="A48" s="116" t="s">
        <v>54</v>
      </c>
      <c r="B48" s="3"/>
      <c r="C48" s="3"/>
      <c r="D48" s="3"/>
      <c r="E48" s="3">
        <f>J97</f>
        <v>51134525.177391581</v>
      </c>
      <c r="F48" s="3">
        <f>L97</f>
        <v>61397680.038539708</v>
      </c>
      <c r="G48" s="3">
        <f>D108</f>
        <v>67731704.785080835</v>
      </c>
      <c r="H48" s="3">
        <f>F108</f>
        <v>76699029.330792412</v>
      </c>
      <c r="I48" s="3">
        <f>H108</f>
        <v>82545082.368462712</v>
      </c>
      <c r="J48" s="3">
        <f>J108</f>
        <v>91993151.536130026</v>
      </c>
      <c r="K48" s="3"/>
      <c r="L48" s="3"/>
      <c r="M48" s="5"/>
    </row>
    <row r="49" spans="1:1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4"/>
    </row>
    <row r="50" spans="1:13">
      <c r="A50" s="206" t="s">
        <v>26</v>
      </c>
      <c r="B50" s="191"/>
      <c r="C50" s="191"/>
      <c r="D50" s="21">
        <v>2014</v>
      </c>
      <c r="E50" s="21">
        <v>2010</v>
      </c>
      <c r="F50" s="2"/>
      <c r="G50" s="2"/>
      <c r="H50" s="2"/>
      <c r="I50" s="2"/>
      <c r="J50" s="2"/>
      <c r="K50" s="2"/>
      <c r="L50" s="2"/>
      <c r="M50" s="4"/>
    </row>
    <row r="51" spans="1:13">
      <c r="A51" s="210" t="s">
        <v>27</v>
      </c>
      <c r="B51" s="192"/>
      <c r="C51" s="192"/>
      <c r="E51" s="68">
        <v>0.32</v>
      </c>
      <c r="F51" s="2"/>
      <c r="G51" s="80"/>
      <c r="H51" s="80"/>
      <c r="I51" s="80"/>
      <c r="J51" s="2"/>
      <c r="K51" s="2"/>
      <c r="L51" s="2"/>
      <c r="M51" s="4"/>
    </row>
    <row r="52" spans="1:13">
      <c r="A52" s="210" t="s">
        <v>28</v>
      </c>
      <c r="B52" s="192"/>
      <c r="C52" s="192"/>
      <c r="D52" s="61">
        <v>117.48858</v>
      </c>
      <c r="E52" s="61">
        <v>105.23651</v>
      </c>
      <c r="F52" s="2"/>
      <c r="G52" s="2"/>
      <c r="H52" s="2"/>
      <c r="I52" s="2"/>
      <c r="J52" s="2"/>
      <c r="K52" s="2"/>
      <c r="L52" s="2"/>
      <c r="M52" s="4"/>
    </row>
    <row r="53" spans="1:13">
      <c r="A53" s="210" t="s">
        <v>29</v>
      </c>
      <c r="B53" s="192"/>
      <c r="C53" s="192"/>
      <c r="E53" s="68">
        <v>0.68</v>
      </c>
      <c r="F53" s="2"/>
      <c r="G53" s="2"/>
      <c r="H53" s="2"/>
      <c r="I53" s="2"/>
      <c r="J53" s="2"/>
      <c r="K53" s="2"/>
      <c r="L53" s="2"/>
      <c r="M53" s="4"/>
    </row>
    <row r="54" spans="1:13">
      <c r="A54" s="205" t="s">
        <v>30</v>
      </c>
      <c r="B54" s="190"/>
      <c r="C54" s="190"/>
      <c r="D54" s="22">
        <v>120.14</v>
      </c>
      <c r="E54" s="22">
        <v>112.69</v>
      </c>
      <c r="F54" s="2"/>
      <c r="G54" s="2"/>
      <c r="H54" s="2"/>
      <c r="I54" s="2"/>
      <c r="J54" s="2"/>
      <c r="K54" s="2"/>
      <c r="L54" s="2"/>
      <c r="M54" s="4"/>
    </row>
    <row r="55" spans="1:1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4"/>
    </row>
    <row r="56" spans="1:13">
      <c r="A56" s="63"/>
      <c r="B56" s="187" t="s">
        <v>36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211"/>
    </row>
    <row r="57" spans="1:13">
      <c r="A57" s="63"/>
      <c r="B57" s="18" t="s">
        <v>3</v>
      </c>
      <c r="C57" s="18" t="s">
        <v>4</v>
      </c>
      <c r="D57" s="18" t="s">
        <v>5</v>
      </c>
      <c r="E57" s="18" t="s">
        <v>6</v>
      </c>
      <c r="F57" s="18" t="s">
        <v>7</v>
      </c>
      <c r="G57" s="18" t="s">
        <v>18</v>
      </c>
      <c r="H57" s="18" t="s">
        <v>19</v>
      </c>
      <c r="I57" s="18" t="s">
        <v>20</v>
      </c>
      <c r="J57" s="18" t="s">
        <v>21</v>
      </c>
      <c r="K57" s="18" t="s">
        <v>22</v>
      </c>
      <c r="L57" s="18" t="s">
        <v>23</v>
      </c>
      <c r="M57" s="64" t="s">
        <v>24</v>
      </c>
    </row>
    <row r="58" spans="1:13" ht="21" customHeight="1">
      <c r="A58" s="69" t="s">
        <v>55</v>
      </c>
      <c r="B58" s="19">
        <f t="shared" ref="B58:M58" si="5">B59/(($E$62*($D$63/$E$63)+$E$64*($D$65/$E$65)))</f>
        <v>0</v>
      </c>
      <c r="C58" s="19">
        <f t="shared" si="5"/>
        <v>0</v>
      </c>
      <c r="D58" s="19">
        <f t="shared" si="5"/>
        <v>0</v>
      </c>
      <c r="E58" s="19">
        <f t="shared" si="5"/>
        <v>32651205.924573962</v>
      </c>
      <c r="F58" s="19">
        <f t="shared" si="5"/>
        <v>38170233.622583456</v>
      </c>
      <c r="G58" s="19">
        <f t="shared" si="5"/>
        <v>47189844.250239775</v>
      </c>
      <c r="H58" s="19">
        <f t="shared" si="5"/>
        <v>55683216.579877391</v>
      </c>
      <c r="I58" s="19">
        <f t="shared" si="5"/>
        <v>63493597.857119754</v>
      </c>
      <c r="J58" s="19">
        <f t="shared" si="5"/>
        <v>78065713.729841903</v>
      </c>
      <c r="K58" s="19">
        <f t="shared" si="5"/>
        <v>0</v>
      </c>
      <c r="L58" s="19">
        <f t="shared" si="5"/>
        <v>0</v>
      </c>
      <c r="M58" s="19">
        <f t="shared" si="5"/>
        <v>0</v>
      </c>
    </row>
    <row r="59" spans="1:13" ht="19.5" customHeight="1">
      <c r="A59" s="116" t="s">
        <v>54</v>
      </c>
      <c r="B59" s="3"/>
      <c r="C59" s="3"/>
      <c r="D59" s="3"/>
      <c r="E59" s="3">
        <f>J98</f>
        <v>35516199.170286722</v>
      </c>
      <c r="F59" s="3">
        <f>L98</f>
        <v>41519496.181785755</v>
      </c>
      <c r="G59" s="3">
        <f>D109</f>
        <v>51330536.185339816</v>
      </c>
      <c r="H59" s="3">
        <f>F109</f>
        <v>60569162.898963958</v>
      </c>
      <c r="I59" s="3">
        <f>H109</f>
        <v>69064869.23456502</v>
      </c>
      <c r="J59" s="3">
        <f>J109</f>
        <v>84915621.297556385</v>
      </c>
      <c r="K59" s="3"/>
      <c r="L59" s="3"/>
      <c r="M59" s="5"/>
    </row>
    <row r="60" spans="1:1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4"/>
    </row>
    <row r="61" spans="1:13">
      <c r="A61" s="206" t="s">
        <v>26</v>
      </c>
      <c r="B61" s="191"/>
      <c r="C61" s="191"/>
      <c r="D61" s="21">
        <v>2014</v>
      </c>
      <c r="E61" s="21">
        <v>2010</v>
      </c>
      <c r="F61" s="2"/>
      <c r="G61" s="2"/>
      <c r="H61" s="2"/>
      <c r="I61" s="2"/>
      <c r="J61" s="2"/>
      <c r="K61" s="2"/>
      <c r="L61" s="2"/>
      <c r="M61" s="4"/>
    </row>
    <row r="62" spans="1:13">
      <c r="A62" s="210" t="s">
        <v>27</v>
      </c>
      <c r="B62" s="192"/>
      <c r="C62" s="192"/>
      <c r="E62" s="68">
        <v>0.43</v>
      </c>
      <c r="F62" s="2"/>
      <c r="G62" s="2"/>
      <c r="H62" s="2"/>
      <c r="I62" s="65"/>
      <c r="J62" s="2"/>
      <c r="K62" s="2"/>
      <c r="L62" s="2"/>
      <c r="M62" s="4"/>
    </row>
    <row r="63" spans="1:13">
      <c r="A63" s="210" t="s">
        <v>28</v>
      </c>
      <c r="B63" s="192"/>
      <c r="C63" s="192"/>
      <c r="D63" s="61">
        <v>117.48858</v>
      </c>
      <c r="E63" s="61">
        <v>105.23651</v>
      </c>
      <c r="F63" s="2"/>
      <c r="G63" s="2"/>
      <c r="H63" s="2"/>
      <c r="I63" s="2"/>
      <c r="J63" s="2"/>
      <c r="K63" s="2"/>
      <c r="L63" s="2"/>
      <c r="M63" s="4"/>
    </row>
    <row r="64" spans="1:13">
      <c r="A64" s="210" t="s">
        <v>29</v>
      </c>
      <c r="B64" s="192"/>
      <c r="C64" s="192"/>
      <c r="E64" s="68">
        <v>0.56999999999999995</v>
      </c>
      <c r="F64" s="2"/>
      <c r="G64" s="2"/>
      <c r="H64" s="2"/>
      <c r="I64" s="2"/>
      <c r="J64" s="2"/>
      <c r="K64" s="2"/>
      <c r="L64" s="2"/>
      <c r="M64" s="4"/>
    </row>
    <row r="65" spans="1:13" ht="15.75" thickBot="1">
      <c r="A65" s="212" t="s">
        <v>30</v>
      </c>
      <c r="B65" s="213"/>
      <c r="C65" s="213"/>
      <c r="D65" s="22">
        <v>120.14</v>
      </c>
      <c r="E65" s="22">
        <v>112.69</v>
      </c>
      <c r="F65" s="12"/>
      <c r="G65" s="12"/>
      <c r="H65" s="12"/>
      <c r="I65" s="12"/>
      <c r="J65" s="12"/>
      <c r="K65" s="12"/>
      <c r="L65" s="12"/>
      <c r="M65" s="55"/>
    </row>
    <row r="66" spans="1:13" ht="15.75" thickBot="1"/>
    <row r="67" spans="1:13">
      <c r="A67" s="62"/>
      <c r="B67" s="207" t="s">
        <v>37</v>
      </c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9"/>
    </row>
    <row r="68" spans="1:13">
      <c r="A68" s="63"/>
      <c r="B68" s="18" t="s">
        <v>3</v>
      </c>
      <c r="C68" s="18" t="s">
        <v>4</v>
      </c>
      <c r="D68" s="18" t="s">
        <v>5</v>
      </c>
      <c r="E68" s="18" t="s">
        <v>6</v>
      </c>
      <c r="F68" s="18" t="s">
        <v>7</v>
      </c>
      <c r="G68" s="18" t="s">
        <v>18</v>
      </c>
      <c r="H68" s="18" t="s">
        <v>19</v>
      </c>
      <c r="I68" s="18" t="s">
        <v>20</v>
      </c>
      <c r="J68" s="18" t="s">
        <v>21</v>
      </c>
      <c r="K68" s="18" t="s">
        <v>22</v>
      </c>
      <c r="L68" s="18" t="s">
        <v>23</v>
      </c>
      <c r="M68" s="64" t="s">
        <v>24</v>
      </c>
    </row>
    <row r="69" spans="1:13" ht="21.75" customHeight="1">
      <c r="A69" s="69" t="s">
        <v>55</v>
      </c>
      <c r="B69" s="19">
        <f t="shared" ref="B69:M69" si="6">B70/(($E$73*($D$74/$E$74)+$E$75*($D$76/$E$76)))</f>
        <v>0</v>
      </c>
      <c r="C69" s="19">
        <f t="shared" si="6"/>
        <v>0</v>
      </c>
      <c r="D69" s="19">
        <f t="shared" si="6"/>
        <v>0</v>
      </c>
      <c r="E69" s="19">
        <f t="shared" si="6"/>
        <v>61771295.534140058</v>
      </c>
      <c r="F69" s="19">
        <f t="shared" si="6"/>
        <v>63397925.956707485</v>
      </c>
      <c r="G69" s="19">
        <f t="shared" si="6"/>
        <v>70539427.236086562</v>
      </c>
      <c r="H69" s="19">
        <f t="shared" si="6"/>
        <v>78923747.908632055</v>
      </c>
      <c r="I69" s="19">
        <f t="shared" si="6"/>
        <v>84943829.11187014</v>
      </c>
      <c r="J69" s="19">
        <f t="shared" si="6"/>
        <v>96015033.006734252</v>
      </c>
      <c r="K69" s="19">
        <f t="shared" si="6"/>
        <v>0</v>
      </c>
      <c r="L69" s="19">
        <f t="shared" si="6"/>
        <v>0</v>
      </c>
      <c r="M69" s="19">
        <f t="shared" si="6"/>
        <v>0</v>
      </c>
    </row>
    <row r="70" spans="1:13" ht="21" customHeight="1">
      <c r="A70" s="116" t="s">
        <v>54</v>
      </c>
      <c r="B70" s="3"/>
      <c r="C70" s="3"/>
      <c r="D70" s="3"/>
      <c r="E70" s="3">
        <f>J99</f>
        <v>66849570.017884053</v>
      </c>
      <c r="F70" s="3">
        <f>L99</f>
        <v>68609927.209462509</v>
      </c>
      <c r="G70" s="3">
        <f>D110</f>
        <v>76338537.815416291</v>
      </c>
      <c r="H70" s="3">
        <f>F110</f>
        <v>85412141.129142314</v>
      </c>
      <c r="I70" s="3">
        <f>H110</f>
        <v>91927138.692805022</v>
      </c>
      <c r="J70" s="3">
        <f>J110</f>
        <v>103908516.34649117</v>
      </c>
      <c r="K70" s="3"/>
      <c r="L70" s="3"/>
      <c r="M70" s="5"/>
    </row>
    <row r="71" spans="1:1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4"/>
    </row>
    <row r="72" spans="1:13">
      <c r="A72" s="206" t="s">
        <v>26</v>
      </c>
      <c r="B72" s="191"/>
      <c r="C72" s="191"/>
      <c r="D72" s="21">
        <v>2014</v>
      </c>
      <c r="E72" s="21">
        <v>2010</v>
      </c>
      <c r="F72" s="2"/>
      <c r="G72" s="2"/>
      <c r="H72" s="2"/>
      <c r="I72" s="2"/>
      <c r="J72" s="2"/>
      <c r="K72" s="2"/>
      <c r="L72" s="2"/>
      <c r="M72" s="4"/>
    </row>
    <row r="73" spans="1:13">
      <c r="A73" s="210" t="s">
        <v>27</v>
      </c>
      <c r="B73" s="192"/>
      <c r="C73" s="192"/>
      <c r="E73" s="68">
        <v>0.32</v>
      </c>
      <c r="F73" s="2"/>
      <c r="G73" s="181"/>
      <c r="H73" s="181"/>
      <c r="I73" s="181"/>
      <c r="J73" s="181"/>
      <c r="K73" s="2"/>
      <c r="L73" s="2"/>
      <c r="M73" s="4"/>
    </row>
    <row r="74" spans="1:13">
      <c r="A74" s="210" t="s">
        <v>28</v>
      </c>
      <c r="B74" s="192"/>
      <c r="C74" s="192"/>
      <c r="D74" s="61">
        <v>117.48858</v>
      </c>
      <c r="E74" s="61">
        <v>105.23651</v>
      </c>
      <c r="F74" s="2"/>
      <c r="G74" s="2"/>
      <c r="H74" s="2"/>
      <c r="I74" s="2"/>
      <c r="J74" s="2"/>
      <c r="K74" s="2"/>
      <c r="L74" s="2"/>
      <c r="M74" s="4"/>
    </row>
    <row r="75" spans="1:13">
      <c r="A75" s="210" t="s">
        <v>29</v>
      </c>
      <c r="B75" s="192"/>
      <c r="C75" s="192"/>
      <c r="E75" s="68">
        <v>0.68</v>
      </c>
      <c r="F75" s="2"/>
      <c r="G75" s="2"/>
      <c r="H75" s="2"/>
      <c r="I75" s="2"/>
      <c r="J75" s="2"/>
      <c r="K75" s="2"/>
      <c r="L75" s="2"/>
      <c r="M75" s="4"/>
    </row>
    <row r="76" spans="1:13">
      <c r="A76" s="205" t="s">
        <v>30</v>
      </c>
      <c r="B76" s="190"/>
      <c r="C76" s="190"/>
      <c r="D76" s="22">
        <v>120.14</v>
      </c>
      <c r="E76" s="22">
        <v>112.69</v>
      </c>
      <c r="F76" s="2"/>
      <c r="G76" s="2"/>
      <c r="H76" s="2"/>
      <c r="I76" s="2"/>
      <c r="J76" s="2"/>
      <c r="K76" s="2"/>
      <c r="L76" s="2"/>
      <c r="M76" s="4"/>
    </row>
    <row r="77" spans="1:1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4"/>
    </row>
    <row r="78" spans="1:13">
      <c r="A78" s="63"/>
      <c r="B78" s="187" t="s">
        <v>38</v>
      </c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211"/>
    </row>
    <row r="79" spans="1:13">
      <c r="A79" s="63"/>
      <c r="B79" s="18" t="s">
        <v>3</v>
      </c>
      <c r="C79" s="18" t="s">
        <v>4</v>
      </c>
      <c r="D79" s="18" t="s">
        <v>5</v>
      </c>
      <c r="E79" s="18" t="s">
        <v>6</v>
      </c>
      <c r="F79" s="18" t="s">
        <v>7</v>
      </c>
      <c r="G79" s="18" t="s">
        <v>18</v>
      </c>
      <c r="H79" s="18" t="s">
        <v>19</v>
      </c>
      <c r="I79" s="18" t="s">
        <v>20</v>
      </c>
      <c r="J79" s="18" t="s">
        <v>21</v>
      </c>
      <c r="K79" s="18" t="s">
        <v>22</v>
      </c>
      <c r="L79" s="18" t="s">
        <v>23</v>
      </c>
      <c r="M79" s="64" t="s">
        <v>24</v>
      </c>
    </row>
    <row r="80" spans="1:13" ht="22.5" customHeight="1">
      <c r="A80" s="69" t="s">
        <v>55</v>
      </c>
      <c r="B80" s="19">
        <f>B81/(($E$84*($D$85/$E$85)+$E$86*($D$87/$E$87)))</f>
        <v>0</v>
      </c>
      <c r="C80" s="19">
        <f t="shared" ref="C80:M80" si="7">C81/(($E$84*($D$85/$E$85)+$E$86*($D$87/$E$87)))</f>
        <v>0</v>
      </c>
      <c r="D80" s="19">
        <f t="shared" si="7"/>
        <v>0</v>
      </c>
      <c r="E80" s="19">
        <f t="shared" si="7"/>
        <v>46228818.346935898</v>
      </c>
      <c r="F80" s="19">
        <f t="shared" si="7"/>
        <v>48433898.287367798</v>
      </c>
      <c r="G80" s="19">
        <f t="shared" si="7"/>
        <v>56900443.396799088</v>
      </c>
      <c r="H80" s="19">
        <f t="shared" si="7"/>
        <v>65935244.08827617</v>
      </c>
      <c r="I80" s="19">
        <f t="shared" si="7"/>
        <v>79283517.721438929</v>
      </c>
      <c r="J80" s="19">
        <f t="shared" si="7"/>
        <v>83113225.361595884</v>
      </c>
      <c r="K80" s="19">
        <f t="shared" si="7"/>
        <v>0</v>
      </c>
      <c r="L80" s="19">
        <f t="shared" si="7"/>
        <v>0</v>
      </c>
      <c r="M80" s="19">
        <f t="shared" si="7"/>
        <v>0</v>
      </c>
    </row>
    <row r="81" spans="1:13">
      <c r="A81" s="116" t="s">
        <v>54</v>
      </c>
      <c r="B81" s="3"/>
      <c r="C81" s="3"/>
      <c r="D81" s="3"/>
      <c r="E81" s="3">
        <f>J100</f>
        <v>50285184.67616763</v>
      </c>
      <c r="F81" s="3">
        <f>L100</f>
        <v>52683750.24620194</v>
      </c>
      <c r="G81" s="3">
        <f>D111</f>
        <v>61893195.774352133</v>
      </c>
      <c r="H81" s="3">
        <f>F111</f>
        <v>71720758.700009406</v>
      </c>
      <c r="I81" s="3">
        <f>H111</f>
        <v>86240281.992044792</v>
      </c>
      <c r="J81" s="3">
        <f>J111</f>
        <v>90406028.875207052</v>
      </c>
      <c r="K81" s="3"/>
      <c r="L81" s="3"/>
      <c r="M81" s="5"/>
    </row>
    <row r="82" spans="1:1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4"/>
    </row>
    <row r="83" spans="1:13">
      <c r="A83" s="206" t="s">
        <v>26</v>
      </c>
      <c r="B83" s="191"/>
      <c r="C83" s="191"/>
      <c r="D83" s="21">
        <v>2014</v>
      </c>
      <c r="E83" s="21">
        <v>2010</v>
      </c>
      <c r="F83" s="2"/>
      <c r="G83" s="2"/>
      <c r="H83" s="2"/>
      <c r="I83" s="2"/>
      <c r="J83" s="2"/>
      <c r="K83" s="2"/>
      <c r="L83" s="2"/>
      <c r="M83" s="4"/>
    </row>
    <row r="84" spans="1:13">
      <c r="A84" s="210" t="s">
        <v>27</v>
      </c>
      <c r="B84" s="192"/>
      <c r="C84" s="192"/>
      <c r="E84" s="68">
        <v>0.43</v>
      </c>
      <c r="F84" s="2"/>
      <c r="G84" s="2"/>
      <c r="H84" s="2"/>
      <c r="I84" s="65"/>
      <c r="J84" s="2"/>
      <c r="K84" s="2"/>
      <c r="L84" s="2"/>
      <c r="M84" s="4"/>
    </row>
    <row r="85" spans="1:13">
      <c r="A85" s="210" t="s">
        <v>28</v>
      </c>
      <c r="B85" s="192"/>
      <c r="C85" s="192"/>
      <c r="D85" s="61">
        <v>117.48858</v>
      </c>
      <c r="E85" s="61">
        <v>105.23651</v>
      </c>
      <c r="F85" s="2"/>
      <c r="G85" s="2"/>
      <c r="H85" s="2"/>
      <c r="I85" s="2"/>
      <c r="J85" s="2"/>
      <c r="K85" s="2"/>
      <c r="L85" s="2"/>
      <c r="M85" s="4"/>
    </row>
    <row r="86" spans="1:13">
      <c r="A86" s="210" t="s">
        <v>29</v>
      </c>
      <c r="B86" s="192"/>
      <c r="C86" s="192"/>
      <c r="E86" s="68">
        <v>0.56999999999999995</v>
      </c>
      <c r="F86" s="2"/>
      <c r="G86" s="2"/>
      <c r="H86" s="2"/>
      <c r="I86" s="2"/>
      <c r="J86" s="2"/>
      <c r="K86" s="2"/>
      <c r="L86" s="2"/>
      <c r="M86" s="4"/>
    </row>
    <row r="87" spans="1:13" ht="15.75" thickBot="1">
      <c r="A87" s="212" t="s">
        <v>30</v>
      </c>
      <c r="B87" s="213"/>
      <c r="C87" s="213"/>
      <c r="D87" s="22">
        <v>120.14</v>
      </c>
      <c r="E87" s="22">
        <v>112.69</v>
      </c>
      <c r="F87" s="12"/>
      <c r="G87" s="12"/>
      <c r="H87" s="12"/>
      <c r="I87" s="12"/>
      <c r="J87" s="12"/>
      <c r="K87" s="12"/>
      <c r="L87" s="12"/>
      <c r="M87" s="55"/>
    </row>
    <row r="89" spans="1:13" ht="15.75" thickBot="1"/>
    <row r="90" spans="1:13" ht="24" customHeight="1" thickBot="1">
      <c r="A90" s="214" t="s">
        <v>0</v>
      </c>
      <c r="B90" s="215"/>
      <c r="C90" s="193" t="s">
        <v>1</v>
      </c>
      <c r="D90" s="219" t="s">
        <v>61</v>
      </c>
      <c r="E90" s="220"/>
      <c r="F90" s="220"/>
      <c r="G90" s="220"/>
      <c r="H90" s="220"/>
      <c r="I90" s="220"/>
      <c r="J90" s="220"/>
      <c r="K90" s="220"/>
      <c r="L90" s="220"/>
      <c r="M90" s="221"/>
    </row>
    <row r="91" spans="1:13" ht="15.75" customHeight="1">
      <c r="A91" s="216"/>
      <c r="B91" s="217"/>
      <c r="C91" s="218"/>
      <c r="D91" s="222" t="s">
        <v>3</v>
      </c>
      <c r="E91" s="223"/>
      <c r="F91" s="222" t="s">
        <v>4</v>
      </c>
      <c r="G91" s="223"/>
      <c r="H91" s="222" t="s">
        <v>5</v>
      </c>
      <c r="I91" s="223"/>
      <c r="J91" s="233" t="s">
        <v>6</v>
      </c>
      <c r="K91" s="223"/>
      <c r="L91" s="233" t="s">
        <v>7</v>
      </c>
      <c r="M91" s="223"/>
    </row>
    <row r="92" spans="1:13" ht="30.75" thickBot="1">
      <c r="A92" s="135"/>
      <c r="B92" s="134"/>
      <c r="C92" s="131"/>
      <c r="D92" s="130" t="s">
        <v>59</v>
      </c>
      <c r="E92" s="129" t="s">
        <v>60</v>
      </c>
      <c r="F92" s="130" t="s">
        <v>59</v>
      </c>
      <c r="G92" s="129" t="s">
        <v>60</v>
      </c>
      <c r="H92" s="130" t="s">
        <v>59</v>
      </c>
      <c r="I92" s="129" t="s">
        <v>60</v>
      </c>
      <c r="J92" s="130" t="s">
        <v>59</v>
      </c>
      <c r="K92" s="129" t="s">
        <v>60</v>
      </c>
      <c r="L92" s="130" t="s">
        <v>59</v>
      </c>
      <c r="M92" s="129" t="s">
        <v>60</v>
      </c>
    </row>
    <row r="93" spans="1:13">
      <c r="A93" s="227" t="s">
        <v>8</v>
      </c>
      <c r="B93" s="229" t="s">
        <v>9</v>
      </c>
      <c r="C93" s="71" t="s">
        <v>10</v>
      </c>
      <c r="D93" s="173">
        <f>'[1]07-UC2.1-2014'!$D$74</f>
        <v>26939304.417697806</v>
      </c>
      <c r="E93" s="174">
        <f>B3</f>
        <v>24892841.25873347</v>
      </c>
      <c r="F93" s="175">
        <f>'[1]07-UC2.1-2014'!$F$74</f>
        <v>36876537.002844721</v>
      </c>
      <c r="G93" s="174">
        <f>C3</f>
        <v>34075184.999229915</v>
      </c>
      <c r="H93" s="175">
        <f>'[1]07-UC2.1-2014'!$G$74</f>
        <v>38457464.824671194</v>
      </c>
      <c r="I93" s="174">
        <f>D3</f>
        <v>35536016.529994614</v>
      </c>
      <c r="J93" s="176"/>
      <c r="K93" s="177"/>
      <c r="L93" s="163"/>
      <c r="M93" s="164"/>
    </row>
    <row r="94" spans="1:13" ht="15.75" thickBot="1">
      <c r="A94" s="228"/>
      <c r="B94" s="230"/>
      <c r="C94" s="50" t="s">
        <v>11</v>
      </c>
      <c r="D94" s="168">
        <f>'[1]07-UC2.1-2014'!$D$75</f>
        <v>19676189.770135257</v>
      </c>
      <c r="E94" s="156">
        <f>B14</f>
        <v>18088966.13388643</v>
      </c>
      <c r="F94" s="155">
        <f>'[1]07-UC2.1-2014'!$F$75</f>
        <v>20060808.768868547</v>
      </c>
      <c r="G94" s="156">
        <f>C14</f>
        <v>18442558.985135291</v>
      </c>
      <c r="H94" s="155">
        <f>'[1]07-UC2.1-2014'!$G$75</f>
        <v>23518612.565031879</v>
      </c>
      <c r="I94" s="156">
        <f>D14</f>
        <v>21621431.342900343</v>
      </c>
      <c r="J94" s="157"/>
      <c r="K94" s="162"/>
      <c r="L94" s="163"/>
      <c r="M94" s="164"/>
    </row>
    <row r="95" spans="1:13">
      <c r="A95" s="228" t="s">
        <v>12</v>
      </c>
      <c r="B95" s="231" t="s">
        <v>13</v>
      </c>
      <c r="C95" s="71" t="s">
        <v>10</v>
      </c>
      <c r="D95" s="159">
        <f>'[1]09-UC2.3-2-2014'!$D$75</f>
        <v>29771854.862027291</v>
      </c>
      <c r="E95" s="30">
        <f>B25</f>
        <v>27510215.021425243</v>
      </c>
      <c r="F95" s="160">
        <f>'[1]09-UC2.3-2-2014'!$F$75</f>
        <v>39081839.160439737</v>
      </c>
      <c r="G95" s="30">
        <f>C25</f>
        <v>36112959.831325844</v>
      </c>
      <c r="H95" s="160">
        <f>'[1]09-UC2.3-2-2014'!$H$75</f>
        <v>40071688.731898949</v>
      </c>
      <c r="I95" s="30">
        <f>D25</f>
        <v>37027614.785674706</v>
      </c>
      <c r="J95" s="145">
        <f>'[1]09-UC2.3-2-2014'!$J$75</f>
        <v>47953868.211654358</v>
      </c>
      <c r="K95" s="30">
        <f>E25</f>
        <v>44311018.971623078</v>
      </c>
      <c r="L95" s="42">
        <f>'[1]09-UC2.3-2-2014'!$L$75</f>
        <v>50079451.358411521</v>
      </c>
      <c r="M95" s="172">
        <f>F25</f>
        <v>46275130.703465156</v>
      </c>
    </row>
    <row r="96" spans="1:13" ht="15.75" thickBot="1">
      <c r="A96" s="228"/>
      <c r="B96" s="232"/>
      <c r="C96" s="50" t="s">
        <v>11</v>
      </c>
      <c r="D96" s="161">
        <f>'[1]09-UC2.3-2-2014'!$D$76</f>
        <v>22687774.630862158</v>
      </c>
      <c r="E96" s="26">
        <f>B36</f>
        <v>20857614.799681421</v>
      </c>
      <c r="F96" s="165">
        <f>'[1]09-UC2.3-2-2014'!$F$76</f>
        <v>24196834.380764082</v>
      </c>
      <c r="G96" s="26">
        <f>C36</f>
        <v>22244942.88651555</v>
      </c>
      <c r="H96" s="165">
        <f>'[1]09-UC2.3-2-2014'!$H$76</f>
        <v>25200194.214032512</v>
      </c>
      <c r="I96" s="26">
        <f>D36</f>
        <v>23167364.465902962</v>
      </c>
      <c r="J96" s="44">
        <f>'[1]09-UC2.3-2-2014'!$J$76</f>
        <v>31573292.332043249</v>
      </c>
      <c r="K96" s="26">
        <f>E36</f>
        <v>29026362.441192314</v>
      </c>
      <c r="L96" s="8">
        <f>'[1]09-UC2.3-2-2014'!$L$76</f>
        <v>34395709.94320637</v>
      </c>
      <c r="M96" s="35">
        <f>F36</f>
        <v>31621103.454592459</v>
      </c>
    </row>
    <row r="97" spans="1:13">
      <c r="A97" s="228" t="s">
        <v>14</v>
      </c>
      <c r="B97" s="231" t="s">
        <v>15</v>
      </c>
      <c r="C97" s="71" t="s">
        <v>10</v>
      </c>
      <c r="D97" s="9"/>
      <c r="E97" s="157"/>
      <c r="F97" s="157"/>
      <c r="G97" s="157"/>
      <c r="H97" s="157"/>
      <c r="I97" s="6"/>
      <c r="J97" s="145">
        <f>'[1]10-UC2.3-3-2014'!$D$76</f>
        <v>51134525.177391581</v>
      </c>
      <c r="K97" s="30">
        <f>E47</f>
        <v>47250055.099614829</v>
      </c>
      <c r="L97" s="42">
        <f>'[1]10-UC2.3-3-2014'!$F$76</f>
        <v>61397680.038539708</v>
      </c>
      <c r="M97" s="172">
        <f>F47</f>
        <v>56733562.201770067</v>
      </c>
    </row>
    <row r="98" spans="1:13" ht="15.75" thickBot="1">
      <c r="A98" s="228"/>
      <c r="B98" s="232"/>
      <c r="C98" s="50" t="s">
        <v>11</v>
      </c>
      <c r="D98" s="14"/>
      <c r="E98" s="15"/>
      <c r="F98" s="15"/>
      <c r="G98" s="15"/>
      <c r="H98" s="15"/>
      <c r="I98" s="17"/>
      <c r="J98" s="166">
        <f>'[1]10-UC2.3-3-2014'!$D$77</f>
        <v>35516199.170286722</v>
      </c>
      <c r="K98" s="31">
        <f>E58</f>
        <v>32651205.924573962</v>
      </c>
      <c r="L98" s="8">
        <f>'[1]10-UC2.3-3-2014'!$F$77</f>
        <v>41519496.181785755</v>
      </c>
      <c r="M98" s="35">
        <f>F58</f>
        <v>38170233.622583456</v>
      </c>
    </row>
    <row r="99" spans="1:13">
      <c r="A99" s="228" t="s">
        <v>16</v>
      </c>
      <c r="B99" s="231" t="s">
        <v>17</v>
      </c>
      <c r="C99" s="71" t="s">
        <v>10</v>
      </c>
      <c r="D99" s="41"/>
      <c r="E99" s="27"/>
      <c r="F99" s="27"/>
      <c r="G99" s="27"/>
      <c r="H99" s="27"/>
      <c r="I99" s="28"/>
      <c r="J99" s="167">
        <f>'[1]08-UC2.1.2-2014'!$D$77</f>
        <v>66849570.017884053</v>
      </c>
      <c r="K99" s="32">
        <f>E69</f>
        <v>61771295.534140058</v>
      </c>
      <c r="L99" s="42">
        <f>'[1]08-UC2.1.2-2014'!$F$77</f>
        <v>68609927.209462509</v>
      </c>
      <c r="M99" s="172">
        <f>F69</f>
        <v>63397925.956707485</v>
      </c>
    </row>
    <row r="100" spans="1:13" ht="15.75" thickBot="1">
      <c r="A100" s="234"/>
      <c r="B100" s="232"/>
      <c r="C100" s="50" t="s">
        <v>11</v>
      </c>
      <c r="D100" s="14"/>
      <c r="E100" s="15"/>
      <c r="F100" s="15"/>
      <c r="G100" s="15"/>
      <c r="H100" s="15"/>
      <c r="I100" s="17"/>
      <c r="J100" s="166">
        <f>'[1]08-UC2.1.2-2014'!$D$78</f>
        <v>50285184.67616763</v>
      </c>
      <c r="K100" s="31">
        <f>E80</f>
        <v>46228818.346935898</v>
      </c>
      <c r="L100" s="8">
        <f>'[1]08-UC2.1.2-2014'!$F$78</f>
        <v>52683750.24620194</v>
      </c>
      <c r="M100" s="35">
        <f>F80</f>
        <v>48433898.287367798</v>
      </c>
    </row>
    <row r="101" spans="1:13" ht="15.75" customHeight="1" thickBot="1">
      <c r="A101" s="1"/>
      <c r="B101" s="2"/>
      <c r="C101" s="2"/>
      <c r="D101" s="12"/>
      <c r="E101" s="12"/>
      <c r="F101" s="12"/>
      <c r="G101" s="12"/>
      <c r="H101" s="12"/>
      <c r="I101" s="12"/>
      <c r="J101" s="12"/>
      <c r="K101" s="12"/>
      <c r="L101" s="12"/>
      <c r="M101" s="55"/>
    </row>
    <row r="102" spans="1:13" ht="15.75" customHeight="1" thickBot="1">
      <c r="A102" s="214" t="s">
        <v>0</v>
      </c>
      <c r="B102" s="215"/>
      <c r="C102" s="193" t="s">
        <v>1</v>
      </c>
      <c r="D102" s="219" t="s">
        <v>2</v>
      </c>
      <c r="E102" s="220"/>
      <c r="F102" s="220"/>
      <c r="G102" s="220"/>
      <c r="H102" s="220"/>
      <c r="I102" s="220"/>
      <c r="J102" s="220"/>
      <c r="K102" s="220"/>
      <c r="L102" s="220"/>
      <c r="M102" s="221"/>
    </row>
    <row r="103" spans="1:13" ht="15.75" thickBot="1">
      <c r="A103" s="226"/>
      <c r="B103" s="224"/>
      <c r="C103" s="225"/>
      <c r="D103" s="135" t="s">
        <v>18</v>
      </c>
      <c r="E103" s="43"/>
      <c r="F103" s="135" t="s">
        <v>19</v>
      </c>
      <c r="G103" s="43"/>
      <c r="H103" s="135" t="s">
        <v>20</v>
      </c>
      <c r="I103" s="43"/>
      <c r="J103" s="224" t="s">
        <v>21</v>
      </c>
      <c r="K103" s="225"/>
      <c r="L103" s="132"/>
      <c r="M103" s="133"/>
    </row>
    <row r="104" spans="1:13" ht="36" customHeight="1" thickBot="1">
      <c r="A104" s="227" t="s">
        <v>8</v>
      </c>
      <c r="B104" s="229" t="s">
        <v>9</v>
      </c>
      <c r="C104" s="71" t="s">
        <v>10</v>
      </c>
      <c r="D104" s="178" t="s">
        <v>59</v>
      </c>
      <c r="E104" s="179" t="s">
        <v>60</v>
      </c>
      <c r="F104" s="178" t="s">
        <v>59</v>
      </c>
      <c r="G104" s="180" t="s">
        <v>60</v>
      </c>
      <c r="H104" s="178" t="s">
        <v>59</v>
      </c>
      <c r="I104" s="180" t="s">
        <v>60</v>
      </c>
      <c r="J104" s="178" t="s">
        <v>59</v>
      </c>
      <c r="K104" s="180" t="s">
        <v>60</v>
      </c>
      <c r="L104" s="37"/>
      <c r="M104" s="16"/>
    </row>
    <row r="105" spans="1:13" ht="15.75" thickBot="1">
      <c r="A105" s="228"/>
      <c r="B105" s="230"/>
      <c r="C105" s="50" t="s">
        <v>11</v>
      </c>
      <c r="D105" s="29"/>
      <c r="E105" s="38"/>
      <c r="F105" s="170"/>
      <c r="G105" s="57"/>
      <c r="H105" s="170"/>
      <c r="I105" s="60"/>
      <c r="J105" s="170"/>
      <c r="K105" s="60"/>
      <c r="L105" s="9"/>
      <c r="M105" s="6"/>
    </row>
    <row r="106" spans="1:13">
      <c r="A106" s="228" t="s">
        <v>12</v>
      </c>
      <c r="B106" s="231" t="s">
        <v>13</v>
      </c>
      <c r="C106" s="71" t="s">
        <v>10</v>
      </c>
      <c r="D106" s="159">
        <f>'[1]09-UC2.3-2-2014'!$N$75</f>
        <v>64868928.115817375</v>
      </c>
      <c r="E106" s="30">
        <f>G25</f>
        <v>59941114.483654156</v>
      </c>
      <c r="F106" s="169"/>
      <c r="G106" s="56"/>
      <c r="H106" s="169"/>
      <c r="I106" s="59"/>
      <c r="J106" s="169"/>
      <c r="K106" s="59"/>
      <c r="L106" s="9"/>
      <c r="M106" s="6"/>
    </row>
    <row r="107" spans="1:13" ht="15.75" thickBot="1">
      <c r="A107" s="228"/>
      <c r="B107" s="232"/>
      <c r="C107" s="50" t="s">
        <v>11</v>
      </c>
      <c r="D107" s="161">
        <f>'[1]09-UC2.3-2-2014'!$N$76</f>
        <v>49271802.610469721</v>
      </c>
      <c r="E107" s="26">
        <f>G36</f>
        <v>45297183.000801943</v>
      </c>
      <c r="F107" s="170"/>
      <c r="G107" s="57"/>
      <c r="H107" s="170"/>
      <c r="I107" s="60"/>
      <c r="J107" s="170"/>
      <c r="K107" s="60"/>
      <c r="L107" s="9"/>
      <c r="M107" s="6"/>
    </row>
    <row r="108" spans="1:13">
      <c r="A108" s="228" t="s">
        <v>14</v>
      </c>
      <c r="B108" s="231" t="s">
        <v>15</v>
      </c>
      <c r="C108" s="71" t="s">
        <v>10</v>
      </c>
      <c r="D108" s="159">
        <f>'[1]10-UC2.3-3-2014'!$H$76</f>
        <v>67731704.785080835</v>
      </c>
      <c r="E108" s="30">
        <f>G47</f>
        <v>62586418.314898029</v>
      </c>
      <c r="F108" s="159">
        <f>'[1]10-UC2.3-3-2014'!$J$76</f>
        <v>76699029.330792412</v>
      </c>
      <c r="G108" s="40">
        <f>H47</f>
        <v>70872533.760599613</v>
      </c>
      <c r="H108" s="159">
        <f>'[1]10-UC2.3-3-2014'!$L$76</f>
        <v>82545082.368462712</v>
      </c>
      <c r="I108" s="40">
        <f>I47</f>
        <v>76274487.278050512</v>
      </c>
      <c r="J108" s="159">
        <f>'[1]10-UC2.3-3-2014'!$M$76</f>
        <v>91993151.536130026</v>
      </c>
      <c r="K108" s="40">
        <f>J47</f>
        <v>85004827.243241623</v>
      </c>
      <c r="L108" s="9"/>
      <c r="M108" s="6"/>
    </row>
    <row r="109" spans="1:13" ht="15.75" thickBot="1">
      <c r="A109" s="228"/>
      <c r="B109" s="232"/>
      <c r="C109" s="50" t="s">
        <v>11</v>
      </c>
      <c r="D109" s="8">
        <f>'[1]10-UC2.3-3-2014'!$H$77</f>
        <v>51330536.185339816</v>
      </c>
      <c r="E109" s="31">
        <f>G58</f>
        <v>47189844.250239775</v>
      </c>
      <c r="F109" s="8">
        <f>'[1]10-UC2.3-3-2014'!$J$77</f>
        <v>60569162.898963958</v>
      </c>
      <c r="G109" s="35">
        <f>H58</f>
        <v>55683216.579877391</v>
      </c>
      <c r="H109" s="8">
        <f>'[1]10-UC2.3-3-2014'!$L$77</f>
        <v>69064869.23456502</v>
      </c>
      <c r="I109" s="35">
        <f>I58</f>
        <v>63493597.857119754</v>
      </c>
      <c r="J109" s="8">
        <f>'[1]10-UC2.3-3-2014'!$M$77</f>
        <v>84915621.297556385</v>
      </c>
      <c r="K109" s="35">
        <f>J58</f>
        <v>78065713.729841903</v>
      </c>
      <c r="L109" s="9"/>
      <c r="M109" s="6"/>
    </row>
    <row r="110" spans="1:13">
      <c r="A110" s="228" t="s">
        <v>16</v>
      </c>
      <c r="B110" s="235" t="s">
        <v>17</v>
      </c>
      <c r="C110" s="71" t="s">
        <v>10</v>
      </c>
      <c r="D110" s="158">
        <f>'[1]08-UC2.1.2-2014'!$H$77</f>
        <v>76338537.815416291</v>
      </c>
      <c r="E110" s="33">
        <f>G69</f>
        <v>70539427.236086562</v>
      </c>
      <c r="F110" s="171">
        <f>'[1]08-UC2.1.2-2014'!$J$77</f>
        <v>85412141.129142314</v>
      </c>
      <c r="G110" s="39">
        <f>H69</f>
        <v>78923747.908632055</v>
      </c>
      <c r="H110" s="171">
        <f>'[1]08-UC2.1.2-2014'!$L$77</f>
        <v>91927138.692805022</v>
      </c>
      <c r="I110" s="39">
        <f>I69</f>
        <v>84943829.11187014</v>
      </c>
      <c r="J110" s="171">
        <f>'[1]08-UC2.1.2-2014'!$N$77</f>
        <v>103908516.34649117</v>
      </c>
      <c r="K110" s="39">
        <f>J69</f>
        <v>96015033.006734252</v>
      </c>
      <c r="L110" s="9"/>
      <c r="M110" s="6"/>
    </row>
    <row r="111" spans="1:13" ht="15.75" thickBot="1">
      <c r="A111" s="234"/>
      <c r="B111" s="232"/>
      <c r="C111" s="50" t="s">
        <v>11</v>
      </c>
      <c r="D111" s="123">
        <f>'[1]08-UC2.1.2-2014'!$H$78</f>
        <v>61893195.774352133</v>
      </c>
      <c r="E111" s="31">
        <f>G80</f>
        <v>56900443.396799088</v>
      </c>
      <c r="F111" s="8">
        <f>'[1]08-UC2.1.2-2014'!$J$78</f>
        <v>71720758.700009406</v>
      </c>
      <c r="G111" s="35">
        <f>H80</f>
        <v>65935244.08827617</v>
      </c>
      <c r="H111" s="8">
        <f>'[1]08-UC2.1.2-2014'!$L$78</f>
        <v>86240281.992044792</v>
      </c>
      <c r="I111" s="35">
        <f>I80</f>
        <v>79283517.721438929</v>
      </c>
      <c r="J111" s="8">
        <f>'[1]08-UC2.1.2-2014'!$N$78</f>
        <v>90406028.875207052</v>
      </c>
      <c r="K111" s="35">
        <f>J80</f>
        <v>83113225.361595884</v>
      </c>
      <c r="L111" s="29"/>
      <c r="M111" s="38"/>
    </row>
  </sheetData>
  <mergeCells count="76">
    <mergeCell ref="J91:K91"/>
    <mergeCell ref="L91:M91"/>
    <mergeCell ref="H91:I91"/>
    <mergeCell ref="A110:A111"/>
    <mergeCell ref="B110:B111"/>
    <mergeCell ref="A106:A107"/>
    <mergeCell ref="B106:B107"/>
    <mergeCell ref="A108:A109"/>
    <mergeCell ref="B108:B109"/>
    <mergeCell ref="A104:A105"/>
    <mergeCell ref="B104:B105"/>
    <mergeCell ref="A97:A98"/>
    <mergeCell ref="B97:B98"/>
    <mergeCell ref="A99:A100"/>
    <mergeCell ref="B99:B100"/>
    <mergeCell ref="C102:C103"/>
    <mergeCell ref="D102:M102"/>
    <mergeCell ref="J103:K103"/>
    <mergeCell ref="A102:B103"/>
    <mergeCell ref="A93:A94"/>
    <mergeCell ref="B93:B94"/>
    <mergeCell ref="A95:A96"/>
    <mergeCell ref="B95:B96"/>
    <mergeCell ref="A87:C87"/>
    <mergeCell ref="A90:B91"/>
    <mergeCell ref="C90:C91"/>
    <mergeCell ref="A86:C86"/>
    <mergeCell ref="A72:C72"/>
    <mergeCell ref="A73:C73"/>
    <mergeCell ref="A74:C74"/>
    <mergeCell ref="A75:C75"/>
    <mergeCell ref="A76:C76"/>
    <mergeCell ref="B78:M78"/>
    <mergeCell ref="A83:C83"/>
    <mergeCell ref="A84:C84"/>
    <mergeCell ref="A85:C85"/>
    <mergeCell ref="D90:M90"/>
    <mergeCell ref="D91:E91"/>
    <mergeCell ref="F91:G91"/>
    <mergeCell ref="B67:M67"/>
    <mergeCell ref="A51:C51"/>
    <mergeCell ref="A52:C52"/>
    <mergeCell ref="A53:C53"/>
    <mergeCell ref="A54:C54"/>
    <mergeCell ref="B56:M56"/>
    <mergeCell ref="A61:C61"/>
    <mergeCell ref="A62:C62"/>
    <mergeCell ref="A63:C63"/>
    <mergeCell ref="A64:C64"/>
    <mergeCell ref="A65:C65"/>
    <mergeCell ref="A50:C50"/>
    <mergeCell ref="A31:C31"/>
    <mergeCell ref="A32:C32"/>
    <mergeCell ref="B34:M34"/>
    <mergeCell ref="A39:C39"/>
    <mergeCell ref="A40:C40"/>
    <mergeCell ref="A41:C41"/>
    <mergeCell ref="A42:C42"/>
    <mergeCell ref="A43:C43"/>
    <mergeCell ref="B45:M45"/>
    <mergeCell ref="A30:C30"/>
    <mergeCell ref="B12:M12"/>
    <mergeCell ref="A17:C17"/>
    <mergeCell ref="A18:C18"/>
    <mergeCell ref="A19:C19"/>
    <mergeCell ref="A20:C20"/>
    <mergeCell ref="A21:C21"/>
    <mergeCell ref="B23:M23"/>
    <mergeCell ref="A28:C28"/>
    <mergeCell ref="A29:C29"/>
    <mergeCell ref="A10:C10"/>
    <mergeCell ref="A6:C6"/>
    <mergeCell ref="B1:M1"/>
    <mergeCell ref="A7:C7"/>
    <mergeCell ref="A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A5" sqref="A5:XFD5"/>
    </sheetView>
  </sheetViews>
  <sheetFormatPr baseColWidth="10" defaultRowHeight="15"/>
  <cols>
    <col min="1" max="1" width="28.85546875" customWidth="1"/>
    <col min="2" max="2" width="13.42578125" customWidth="1"/>
    <col min="3" max="3" width="13.28515625" customWidth="1"/>
    <col min="4" max="4" width="17.7109375" customWidth="1"/>
    <col min="5" max="5" width="18.85546875" customWidth="1"/>
    <col min="7" max="9" width="13" bestFit="1" customWidth="1"/>
    <col min="10" max="10" width="13.140625" customWidth="1"/>
    <col min="12" max="12" width="12.85546875" customWidth="1"/>
    <col min="13" max="13" width="16.5703125" customWidth="1"/>
    <col min="16" max="16" width="21" customWidth="1"/>
  </cols>
  <sheetData>
    <row r="1" spans="1:16">
      <c r="A1" s="2"/>
      <c r="B1" s="187" t="s">
        <v>46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6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6" ht="29.25" customHeight="1">
      <c r="A3" s="69" t="s">
        <v>55</v>
      </c>
      <c r="B3" s="19">
        <f>B4/(($E$7*($D$8/$E$8)+$E$9*($D$10/$E$10)))</f>
        <v>2800744.1075878786</v>
      </c>
      <c r="C3" s="19">
        <f t="shared" ref="C3:M3" si="0">C4/(($E$7*($D$8/$E$8)+$E$9*($D$10/$E$10)))</f>
        <v>2812808.2349363491</v>
      </c>
      <c r="D3" s="19">
        <f t="shared" si="0"/>
        <v>2963908.4628813486</v>
      </c>
      <c r="E3" s="19">
        <f t="shared" si="0"/>
        <v>3155485.8321786062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6" ht="20.25" customHeight="1">
      <c r="A4" s="116" t="s">
        <v>54</v>
      </c>
      <c r="B4" s="3">
        <f>C15</f>
        <v>3115545.0923876325</v>
      </c>
      <c r="C4" s="3">
        <f>C16</f>
        <v>3128965.2162228078</v>
      </c>
      <c r="D4" s="3">
        <f>C17</f>
        <v>3297048.9666651618</v>
      </c>
      <c r="E4" s="3">
        <f>C18</f>
        <v>3510159.4508074112</v>
      </c>
      <c r="F4" s="3"/>
      <c r="G4" s="3"/>
      <c r="H4" s="3"/>
      <c r="I4" s="3"/>
      <c r="J4" s="3"/>
      <c r="K4" s="3"/>
      <c r="L4" s="3"/>
      <c r="M4" s="3"/>
    </row>
    <row r="6" spans="1:16">
      <c r="A6" s="191" t="s">
        <v>26</v>
      </c>
      <c r="B6" s="191"/>
      <c r="C6" s="191"/>
      <c r="D6" s="21">
        <v>2014</v>
      </c>
      <c r="E6" s="21">
        <v>2010</v>
      </c>
    </row>
    <row r="7" spans="1:16">
      <c r="A7" s="192" t="s">
        <v>27</v>
      </c>
      <c r="B7" s="192"/>
      <c r="C7" s="192"/>
      <c r="E7" s="68">
        <v>0.92</v>
      </c>
    </row>
    <row r="8" spans="1:16">
      <c r="A8" s="192" t="s">
        <v>39</v>
      </c>
      <c r="B8" s="192"/>
      <c r="C8" s="192"/>
      <c r="D8" s="61">
        <v>117.48858</v>
      </c>
      <c r="E8" s="61">
        <v>105.23651</v>
      </c>
    </row>
    <row r="9" spans="1:16">
      <c r="A9" s="192" t="s">
        <v>29</v>
      </c>
      <c r="B9" s="192"/>
      <c r="C9" s="192"/>
      <c r="E9" s="68">
        <v>0.08</v>
      </c>
    </row>
    <row r="10" spans="1:16">
      <c r="A10" s="190" t="s">
        <v>30</v>
      </c>
      <c r="B10" s="190"/>
      <c r="C10" s="190"/>
      <c r="D10" s="22">
        <v>120.14</v>
      </c>
      <c r="E10" s="22">
        <v>112.69</v>
      </c>
    </row>
    <row r="12" spans="1:16" ht="15.75" thickBot="1"/>
    <row r="13" spans="1:16" ht="25.5" customHeight="1">
      <c r="A13" s="83" t="s">
        <v>2</v>
      </c>
      <c r="B13" s="222" t="s">
        <v>62</v>
      </c>
      <c r="C13" s="233"/>
      <c r="D13" s="233"/>
      <c r="E13" s="223"/>
      <c r="F13" s="10"/>
      <c r="G13" s="11"/>
      <c r="H13" s="52"/>
      <c r="I13" s="52"/>
      <c r="J13" s="52"/>
      <c r="K13" s="52"/>
      <c r="L13" s="52"/>
      <c r="M13" s="52"/>
      <c r="N13" s="52"/>
      <c r="O13" s="52"/>
      <c r="P13" s="52"/>
    </row>
    <row r="14" spans="1:16" ht="29.25" customHeight="1">
      <c r="A14" s="84"/>
      <c r="B14" s="236" t="s">
        <v>59</v>
      </c>
      <c r="C14" s="237"/>
      <c r="D14" s="238" t="s">
        <v>60</v>
      </c>
      <c r="E14" s="239"/>
      <c r="F14" s="51"/>
      <c r="G14" s="88"/>
      <c r="H14" s="52"/>
      <c r="I14" s="52"/>
      <c r="J14" s="52"/>
      <c r="K14" s="52"/>
      <c r="L14" s="52"/>
      <c r="M14" s="52"/>
      <c r="N14" s="52"/>
      <c r="O14" s="52"/>
      <c r="P14" s="52"/>
    </row>
    <row r="15" spans="1:16">
      <c r="A15" s="85" t="s">
        <v>3</v>
      </c>
      <c r="B15" s="89"/>
      <c r="C15" s="7">
        <f>'[1]11-UC3-2014'!$C$43</f>
        <v>3115545.0923876325</v>
      </c>
      <c r="D15" s="124"/>
      <c r="E15" s="36">
        <f>B3</f>
        <v>2800744.1075878786</v>
      </c>
      <c r="F15" s="82"/>
      <c r="G15" s="90"/>
      <c r="H15" s="81"/>
      <c r="I15" s="81"/>
      <c r="J15" s="121"/>
      <c r="K15" s="80"/>
      <c r="L15" s="53"/>
      <c r="M15" s="53"/>
      <c r="N15" s="53"/>
      <c r="O15" s="53"/>
      <c r="P15" s="53"/>
    </row>
    <row r="16" spans="1:16">
      <c r="A16" s="86" t="s">
        <v>4</v>
      </c>
      <c r="B16" s="91"/>
      <c r="C16" s="7">
        <f>'[1]11-UC3-2014'!$D$43</f>
        <v>3128965.2162228078</v>
      </c>
      <c r="D16" s="125"/>
      <c r="E16" s="34">
        <f>C3</f>
        <v>2812808.2349363491</v>
      </c>
      <c r="F16" s="82"/>
      <c r="G16" s="90"/>
      <c r="H16" s="80"/>
      <c r="I16" s="81"/>
      <c r="J16" s="121"/>
      <c r="K16" s="80"/>
      <c r="L16" s="53"/>
      <c r="M16" s="53"/>
      <c r="N16" s="53"/>
      <c r="O16" s="53"/>
      <c r="P16" s="53"/>
    </row>
    <row r="17" spans="1:16">
      <c r="A17" s="86" t="s">
        <v>5</v>
      </c>
      <c r="B17" s="91"/>
      <c r="C17" s="7">
        <f>'[1]11-UC3-2014'!$E$43</f>
        <v>3297048.9666651618</v>
      </c>
      <c r="D17" s="125"/>
      <c r="E17" s="34">
        <f>D3</f>
        <v>2963908.4628813486</v>
      </c>
      <c r="F17" s="82"/>
      <c r="G17" s="90"/>
      <c r="H17" s="80"/>
      <c r="I17" s="81"/>
      <c r="J17" s="121"/>
      <c r="K17" s="80"/>
      <c r="L17" s="53"/>
      <c r="M17" s="53"/>
      <c r="N17" s="53"/>
      <c r="O17" s="53"/>
      <c r="P17" s="53"/>
    </row>
    <row r="18" spans="1:16" ht="15.75" thickBot="1">
      <c r="A18" s="87" t="s">
        <v>6</v>
      </c>
      <c r="B18" s="92"/>
      <c r="C18" s="44">
        <f>'[1]11-UC3-2014'!$F$43</f>
        <v>3510159.4508074112</v>
      </c>
      <c r="D18" s="126"/>
      <c r="E18" s="58">
        <f>E3</f>
        <v>3155485.8321786062</v>
      </c>
      <c r="F18" s="93"/>
      <c r="G18" s="94"/>
      <c r="H18" s="80"/>
      <c r="I18" s="81"/>
      <c r="J18" s="121"/>
      <c r="K18" s="80"/>
      <c r="L18" s="53"/>
      <c r="M18" s="53"/>
      <c r="N18" s="53"/>
      <c r="O18" s="53"/>
      <c r="P18" s="53"/>
    </row>
  </sheetData>
  <mergeCells count="9">
    <mergeCell ref="B14:C14"/>
    <mergeCell ref="D14:E14"/>
    <mergeCell ref="B13:E13"/>
    <mergeCell ref="A10:C10"/>
    <mergeCell ref="B1:M1"/>
    <mergeCell ref="A6:C6"/>
    <mergeCell ref="A7:C7"/>
    <mergeCell ref="A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21" workbookViewId="0">
      <selection activeCell="J29" sqref="J29"/>
    </sheetView>
  </sheetViews>
  <sheetFormatPr baseColWidth="10" defaultRowHeight="15"/>
  <cols>
    <col min="1" max="1" width="28.85546875" customWidth="1"/>
    <col min="2" max="2" width="15.42578125" customWidth="1"/>
    <col min="3" max="3" width="16.5703125" customWidth="1"/>
    <col min="4" max="4" width="15.28515625" customWidth="1"/>
    <col min="5" max="5" width="17.42578125" customWidth="1"/>
    <col min="6" max="9" width="13" bestFit="1" customWidth="1"/>
    <col min="10" max="10" width="14" bestFit="1" customWidth="1"/>
    <col min="12" max="12" width="15.85546875" customWidth="1"/>
    <col min="13" max="13" width="14.42578125" customWidth="1"/>
  </cols>
  <sheetData>
    <row r="1" spans="1:14">
      <c r="A1" s="2"/>
      <c r="B1" s="187" t="s">
        <v>47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4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4" ht="29.25" customHeight="1">
      <c r="A3" s="69" t="s">
        <v>55</v>
      </c>
      <c r="B3" s="19">
        <f t="shared" ref="B3:M3" si="0">B4/(($E$7*($D$8/$E$8)+$E$9*($D$10/$E$10)))</f>
        <v>11797609.67414798</v>
      </c>
      <c r="C3" s="19">
        <f t="shared" si="0"/>
        <v>12564334.499786995</v>
      </c>
      <c r="D3" s="19">
        <f t="shared" si="0"/>
        <v>15387368.335134355</v>
      </c>
      <c r="E3" s="19">
        <f t="shared" si="0"/>
        <v>25169126.700905863</v>
      </c>
      <c r="F3" s="19">
        <f t="shared" si="0"/>
        <v>30622170.2703081</v>
      </c>
      <c r="G3" s="19">
        <f t="shared" si="0"/>
        <v>41021865.617593788</v>
      </c>
      <c r="H3" s="19">
        <f t="shared" si="0"/>
        <v>53104915.334209122</v>
      </c>
      <c r="I3" s="19">
        <f t="shared" si="0"/>
        <v>99652469.697762772</v>
      </c>
      <c r="J3" s="19">
        <f t="shared" si="0"/>
        <v>131374183.65582973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4">
      <c r="A4" s="116" t="s">
        <v>54</v>
      </c>
      <c r="B4" s="3">
        <f>B30</f>
        <v>12779373.510984272</v>
      </c>
      <c r="C4" s="3">
        <f>B31</f>
        <v>13609903.016334508</v>
      </c>
      <c r="D4" s="3">
        <f>B32</f>
        <v>16667861.773446534</v>
      </c>
      <c r="E4" s="3">
        <f>B33</f>
        <v>27263630.509914503</v>
      </c>
      <c r="F4" s="3">
        <f>B34</f>
        <v>33170461.000989787</v>
      </c>
      <c r="G4" s="3">
        <f>B35</f>
        <v>44435589.693510905</v>
      </c>
      <c r="H4" s="3">
        <f>B36</f>
        <v>57524156.763057709</v>
      </c>
      <c r="I4" s="3">
        <f>B37</f>
        <v>107945267.45111391</v>
      </c>
      <c r="J4" s="3">
        <f>B38</f>
        <v>142306773.06754866</v>
      </c>
      <c r="K4" s="3"/>
      <c r="L4" s="3"/>
      <c r="M4" s="3"/>
    </row>
    <row r="6" spans="1:14">
      <c r="A6" s="191" t="s">
        <v>26</v>
      </c>
      <c r="B6" s="191"/>
      <c r="C6" s="191"/>
      <c r="D6" s="21">
        <v>2014</v>
      </c>
      <c r="E6" s="21">
        <v>2010</v>
      </c>
    </row>
    <row r="7" spans="1:14">
      <c r="A7" s="192" t="s">
        <v>27</v>
      </c>
      <c r="B7" s="192"/>
      <c r="C7" s="192"/>
      <c r="E7" s="68">
        <v>0.34</v>
      </c>
    </row>
    <row r="8" spans="1:14">
      <c r="A8" s="192" t="s">
        <v>39</v>
      </c>
      <c r="B8" s="192"/>
      <c r="C8" s="192"/>
      <c r="D8" s="61">
        <v>117.48858</v>
      </c>
      <c r="E8" s="61">
        <v>105.23651</v>
      </c>
    </row>
    <row r="9" spans="1:14">
      <c r="A9" s="192" t="s">
        <v>29</v>
      </c>
      <c r="B9" s="192"/>
      <c r="C9" s="192"/>
      <c r="E9" s="68">
        <v>0.66</v>
      </c>
    </row>
    <row r="10" spans="1:14">
      <c r="A10" s="190" t="s">
        <v>30</v>
      </c>
      <c r="B10" s="190"/>
      <c r="C10" s="190"/>
      <c r="D10" s="22">
        <v>120.14</v>
      </c>
      <c r="E10" s="22">
        <v>112.69</v>
      </c>
    </row>
    <row r="13" spans="1:14" ht="17.25" customHeight="1">
      <c r="A13" s="2"/>
      <c r="B13" s="187" t="s">
        <v>48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9"/>
      <c r="N13" s="13"/>
    </row>
    <row r="14" spans="1:14" ht="15" customHeight="1">
      <c r="A14" s="24"/>
      <c r="B14" s="18" t="s">
        <v>3</v>
      </c>
      <c r="C14" s="18" t="s">
        <v>4</v>
      </c>
      <c r="D14" s="18" t="s">
        <v>5</v>
      </c>
      <c r="E14" s="18" t="s">
        <v>6</v>
      </c>
      <c r="F14" s="18" t="s">
        <v>7</v>
      </c>
      <c r="G14" s="18" t="s">
        <v>18</v>
      </c>
      <c r="H14" s="18" t="s">
        <v>19</v>
      </c>
      <c r="I14" s="18" t="s">
        <v>20</v>
      </c>
      <c r="J14" s="18" t="s">
        <v>21</v>
      </c>
      <c r="K14" s="18" t="s">
        <v>22</v>
      </c>
      <c r="L14" s="18" t="s">
        <v>23</v>
      </c>
      <c r="M14" s="18" t="s">
        <v>24</v>
      </c>
      <c r="N14" s="13"/>
    </row>
    <row r="15" spans="1:14" ht="21.75" customHeight="1">
      <c r="A15" s="69" t="s">
        <v>55</v>
      </c>
      <c r="B15" s="19">
        <f>B16/(($E$20*($D$21/$E$21)+$E$22*($D$23/$E$23)))</f>
        <v>10835351.633732885</v>
      </c>
      <c r="C15" s="19">
        <f t="shared" ref="C15:M15" si="1">C16/(($E$7*($D$8/$E$8)+$E$9*($D$10/$E$10)))</f>
        <v>11496713.673665144</v>
      </c>
      <c r="D15" s="19">
        <f t="shared" si="1"/>
        <v>14268606.467715232</v>
      </c>
      <c r="E15" s="19">
        <f t="shared" si="1"/>
        <v>22643710.695303909</v>
      </c>
      <c r="F15" s="19">
        <f t="shared" si="1"/>
        <v>27432353.223759364</v>
      </c>
      <c r="G15" s="19">
        <f t="shared" si="1"/>
        <v>37514203.634679675</v>
      </c>
      <c r="H15" s="19">
        <f t="shared" si="1"/>
        <v>48557509.32788001</v>
      </c>
      <c r="I15" s="19">
        <f t="shared" si="1"/>
        <v>90574981.630706504</v>
      </c>
      <c r="J15" s="19">
        <f t="shared" si="1"/>
        <v>119142111.89447671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66"/>
    </row>
    <row r="16" spans="1:14" ht="15" customHeight="1">
      <c r="A16" s="116" t="s">
        <v>54</v>
      </c>
      <c r="B16" s="3">
        <f>C30</f>
        <v>11737039.067647098</v>
      </c>
      <c r="C16" s="3">
        <f>C31</f>
        <v>12453437.793128004</v>
      </c>
      <c r="D16" s="3">
        <f>C32</f>
        <v>15455999.69557797</v>
      </c>
      <c r="E16" s="3">
        <f>C33</f>
        <v>24528056.499788921</v>
      </c>
      <c r="F16" s="3">
        <f>C34</f>
        <v>29715196.36726686</v>
      </c>
      <c r="G16" s="3">
        <f>C35</f>
        <v>40636029.963359341</v>
      </c>
      <c r="H16" s="3">
        <f>C36</f>
        <v>52598328.441383727</v>
      </c>
      <c r="I16" s="3">
        <f>C37</f>
        <v>98112376.403309971</v>
      </c>
      <c r="J16" s="3">
        <f>C38</f>
        <v>129056782.7585768</v>
      </c>
      <c r="K16" s="3"/>
      <c r="L16" s="3"/>
      <c r="M16" s="3"/>
    </row>
    <row r="17" spans="1:15">
      <c r="A17" s="25"/>
      <c r="B17" s="47" t="s">
        <v>25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9" spans="1:15">
      <c r="A19" s="20" t="s">
        <v>26</v>
      </c>
      <c r="B19" s="20"/>
      <c r="C19" s="20"/>
      <c r="D19" s="21">
        <v>2014</v>
      </c>
      <c r="E19" s="21">
        <v>2010</v>
      </c>
    </row>
    <row r="20" spans="1:15">
      <c r="A20" s="45" t="s">
        <v>27</v>
      </c>
      <c r="B20" s="45"/>
      <c r="C20" s="45"/>
      <c r="E20" s="68">
        <v>0.34</v>
      </c>
    </row>
    <row r="21" spans="1:15">
      <c r="A21" s="45" t="s">
        <v>39</v>
      </c>
      <c r="B21" s="45"/>
      <c r="C21" s="45"/>
      <c r="D21" s="61">
        <v>117.48858</v>
      </c>
      <c r="E21" s="61">
        <v>105.23651</v>
      </c>
    </row>
    <row r="22" spans="1:15" ht="15" customHeight="1">
      <c r="A22" s="45" t="s">
        <v>29</v>
      </c>
      <c r="B22" s="45"/>
      <c r="C22" s="45"/>
      <c r="E22" s="68">
        <v>0.66</v>
      </c>
    </row>
    <row r="23" spans="1:15" ht="30">
      <c r="A23" s="46" t="s">
        <v>30</v>
      </c>
      <c r="B23" s="46"/>
      <c r="C23" s="46"/>
      <c r="D23" s="22">
        <v>120.14</v>
      </c>
      <c r="E23" s="22">
        <v>112.69</v>
      </c>
    </row>
    <row r="26" spans="1:15" ht="15.75" thickBot="1"/>
    <row r="27" spans="1:15" ht="18.75" customHeight="1">
      <c r="A27" s="240" t="s">
        <v>2</v>
      </c>
      <c r="B27" s="214" t="s">
        <v>63</v>
      </c>
      <c r="C27" s="194"/>
      <c r="D27" s="194"/>
      <c r="E27" s="195"/>
      <c r="F27" s="10"/>
      <c r="G27" s="11"/>
    </row>
    <row r="28" spans="1:15">
      <c r="A28" s="241"/>
      <c r="B28" s="236" t="s">
        <v>59</v>
      </c>
      <c r="C28" s="237"/>
      <c r="D28" s="238" t="s">
        <v>60</v>
      </c>
      <c r="E28" s="239"/>
      <c r="F28" s="51"/>
      <c r="G28" s="88"/>
      <c r="I28" s="52"/>
      <c r="J28" s="52"/>
      <c r="K28" s="52"/>
      <c r="L28" s="52"/>
      <c r="M28" s="52"/>
      <c r="N28" s="52"/>
      <c r="O28" s="52"/>
    </row>
    <row r="29" spans="1:15" ht="15.75" thickBot="1">
      <c r="A29" s="242"/>
      <c r="B29" s="97" t="s">
        <v>49</v>
      </c>
      <c r="C29" s="98" t="s">
        <v>50</v>
      </c>
      <c r="D29" s="99" t="s">
        <v>49</v>
      </c>
      <c r="E29" s="100" t="s">
        <v>50</v>
      </c>
      <c r="F29" s="51"/>
      <c r="G29" s="88"/>
      <c r="I29" s="52"/>
      <c r="J29" s="52"/>
      <c r="K29" s="52"/>
      <c r="L29" s="52"/>
      <c r="M29" s="52"/>
      <c r="N29" s="52"/>
      <c r="O29" s="52"/>
    </row>
    <row r="30" spans="1:15">
      <c r="A30" s="85" t="s">
        <v>3</v>
      </c>
      <c r="B30" s="127">
        <f>'[1]12-UCV-2014'!$C$50</f>
        <v>12779373.510984272</v>
      </c>
      <c r="C30" s="119">
        <f>'[1]12-UCV-2014'!$D$50</f>
        <v>11737039.067647098</v>
      </c>
      <c r="D30" s="104">
        <f>B3</f>
        <v>11797609.67414798</v>
      </c>
      <c r="E30" s="36">
        <f>B15</f>
        <v>10835351.633732885</v>
      </c>
      <c r="F30" s="82"/>
      <c r="G30" s="90"/>
      <c r="I30" s="121"/>
      <c r="J30" s="53"/>
      <c r="K30" s="53"/>
      <c r="L30" s="53"/>
      <c r="M30" s="53"/>
      <c r="N30" s="53"/>
      <c r="O30" s="53"/>
    </row>
    <row r="31" spans="1:15">
      <c r="A31" s="86" t="s">
        <v>4</v>
      </c>
      <c r="B31" s="127">
        <f>'[1]12-UCV-2014'!$E$50</f>
        <v>13609903.016334508</v>
      </c>
      <c r="C31" s="119">
        <f>'[1]12-UCV-2014'!$F$50</f>
        <v>12453437.793128004</v>
      </c>
      <c r="D31" s="105">
        <f>C3</f>
        <v>12564334.499786995</v>
      </c>
      <c r="E31" s="34">
        <f>C15</f>
        <v>11496713.673665144</v>
      </c>
      <c r="F31" s="82"/>
      <c r="G31" s="90"/>
      <c r="I31" s="121"/>
      <c r="J31" s="53"/>
      <c r="K31" s="53"/>
      <c r="L31" s="53"/>
      <c r="M31" s="53"/>
      <c r="N31" s="53"/>
      <c r="O31" s="53"/>
    </row>
    <row r="32" spans="1:15">
      <c r="A32" s="95" t="s">
        <v>5</v>
      </c>
      <c r="B32" s="127">
        <f>'[1]12-UCV-2014'!$G$50</f>
        <v>16667861.773446534</v>
      </c>
      <c r="C32" s="119">
        <f>'[1]12-UCV-2014'!$H$50</f>
        <v>15455999.69557797</v>
      </c>
      <c r="D32" s="106">
        <f>D3</f>
        <v>15387368.335134355</v>
      </c>
      <c r="E32" s="96">
        <f>D15</f>
        <v>14268606.467715232</v>
      </c>
      <c r="F32" s="101"/>
      <c r="G32" s="90"/>
      <c r="I32" s="121"/>
      <c r="J32" s="53"/>
      <c r="K32" s="53"/>
      <c r="L32" s="53"/>
      <c r="M32" s="53"/>
      <c r="N32" s="53"/>
      <c r="O32" s="53"/>
    </row>
    <row r="33" spans="1:15">
      <c r="A33" s="95" t="s">
        <v>6</v>
      </c>
      <c r="B33" s="127">
        <f>'[1]12-UCV-2014'!$I$50</f>
        <v>27263630.509914503</v>
      </c>
      <c r="C33" s="119">
        <f>'[1]12-UCV-2014'!$J$50</f>
        <v>24528056.499788921</v>
      </c>
      <c r="D33" s="105">
        <f>E3</f>
        <v>25169126.700905863</v>
      </c>
      <c r="E33" s="34">
        <f>E15</f>
        <v>22643710.695303909</v>
      </c>
      <c r="F33" s="101"/>
      <c r="G33" s="90"/>
      <c r="I33" s="121"/>
      <c r="J33" s="53"/>
      <c r="K33" s="53"/>
      <c r="L33" s="53"/>
      <c r="M33" s="53"/>
      <c r="N33" s="53"/>
      <c r="O33" s="53"/>
    </row>
    <row r="34" spans="1:15">
      <c r="A34" s="86" t="s">
        <v>7</v>
      </c>
      <c r="B34" s="127">
        <f>'[1]12-UCV-2014'!$K$50</f>
        <v>33170461.000989787</v>
      </c>
      <c r="C34" s="119">
        <f>'[1]12-UCV-2014'!$L$50</f>
        <v>29715196.36726686</v>
      </c>
      <c r="D34" s="105">
        <f>F3</f>
        <v>30622170.2703081</v>
      </c>
      <c r="E34" s="34">
        <f>F15</f>
        <v>27432353.223759364</v>
      </c>
      <c r="F34" s="101"/>
      <c r="G34" s="90"/>
      <c r="I34" s="121"/>
      <c r="J34" s="53"/>
      <c r="K34" s="53"/>
      <c r="L34" s="53"/>
      <c r="M34" s="53"/>
      <c r="N34" s="53"/>
      <c r="O34" s="53"/>
    </row>
    <row r="35" spans="1:15">
      <c r="A35" s="86" t="s">
        <v>18</v>
      </c>
      <c r="B35" s="127">
        <f>'[1]13-UCVAL3-2014'!$C$51</f>
        <v>44435589.693510905</v>
      </c>
      <c r="C35" s="119">
        <f>'[1]13-UCVAL3-2014'!$D$51</f>
        <v>40636029.963359341</v>
      </c>
      <c r="D35" s="105">
        <f>G3</f>
        <v>41021865.617593788</v>
      </c>
      <c r="E35" s="34">
        <f>G15</f>
        <v>37514203.634679675</v>
      </c>
      <c r="F35" s="101"/>
      <c r="G35" s="90"/>
      <c r="I35" s="121"/>
      <c r="J35" s="53"/>
      <c r="K35" s="53"/>
      <c r="L35" s="53"/>
      <c r="M35" s="53"/>
      <c r="N35" s="53"/>
      <c r="O35" s="53"/>
    </row>
    <row r="36" spans="1:15">
      <c r="A36" s="86" t="s">
        <v>19</v>
      </c>
      <c r="B36" s="127">
        <f>'[1]13-UCVAL3-2014'!$E$51</f>
        <v>57524156.763057709</v>
      </c>
      <c r="C36" s="119">
        <f>'[1]13-UCVAL3-2014'!$F$51</f>
        <v>52598328.441383727</v>
      </c>
      <c r="D36" s="105">
        <f>H3</f>
        <v>53104915.334209122</v>
      </c>
      <c r="E36" s="34">
        <f>H15</f>
        <v>48557509.32788001</v>
      </c>
      <c r="F36" s="101"/>
      <c r="G36" s="90"/>
      <c r="I36" s="121"/>
      <c r="J36" s="53"/>
      <c r="K36" s="53"/>
      <c r="L36" s="53"/>
      <c r="M36" s="53"/>
      <c r="N36" s="53"/>
      <c r="O36" s="53"/>
    </row>
    <row r="37" spans="1:15">
      <c r="A37" s="86" t="s">
        <v>20</v>
      </c>
      <c r="B37" s="127">
        <f>'[1]13-UCVAL3-2014'!$G$51</f>
        <v>107945267.45111391</v>
      </c>
      <c r="C37" s="119">
        <f>'[1]13-UCVAL3-2014'!$H$51</f>
        <v>98112376.403309971</v>
      </c>
      <c r="D37" s="105">
        <f>I3</f>
        <v>99652469.697762772</v>
      </c>
      <c r="E37" s="34">
        <f>I15</f>
        <v>90574981.630706504</v>
      </c>
      <c r="F37" s="101"/>
      <c r="G37" s="90"/>
      <c r="I37" s="121"/>
      <c r="J37" s="53"/>
      <c r="K37" s="53"/>
      <c r="L37" s="53"/>
      <c r="M37" s="53"/>
      <c r="N37" s="53"/>
      <c r="O37" s="53"/>
    </row>
    <row r="38" spans="1:15" ht="15.75" thickBot="1">
      <c r="A38" s="87" t="s">
        <v>21</v>
      </c>
      <c r="B38" s="117">
        <f>'[1]13-UCVAL3-2014'!$I$51</f>
        <v>142306773.06754866</v>
      </c>
      <c r="C38" s="120">
        <f>'[1]13-UCVAL3-2014'!$J$51</f>
        <v>129056782.7585768</v>
      </c>
      <c r="D38" s="107">
        <f>J3</f>
        <v>131374183.65582973</v>
      </c>
      <c r="E38" s="103">
        <f>J15</f>
        <v>119142111.89447671</v>
      </c>
      <c r="F38" s="102"/>
      <c r="G38" s="94"/>
      <c r="I38" s="121"/>
      <c r="J38" s="53"/>
      <c r="K38" s="53"/>
      <c r="L38" s="53"/>
      <c r="M38" s="53"/>
      <c r="N38" s="53"/>
      <c r="O38" s="53"/>
    </row>
    <row r="39" spans="1:15" ht="15" customHeight="1">
      <c r="A39" s="80"/>
      <c r="B39" s="80"/>
      <c r="C39" s="80"/>
      <c r="D39" s="80"/>
      <c r="I39" s="80"/>
      <c r="J39" s="80"/>
      <c r="K39" s="80"/>
      <c r="L39" s="80"/>
      <c r="M39" s="80"/>
      <c r="N39" s="80"/>
      <c r="O39" s="80"/>
    </row>
  </sheetData>
  <mergeCells count="11">
    <mergeCell ref="A27:A29"/>
    <mergeCell ref="B28:C28"/>
    <mergeCell ref="D28:E28"/>
    <mergeCell ref="B13:M13"/>
    <mergeCell ref="A10:C10"/>
    <mergeCell ref="B27:E27"/>
    <mergeCell ref="A9:C9"/>
    <mergeCell ref="B1:M1"/>
    <mergeCell ref="A6:C6"/>
    <mergeCell ref="A7:C7"/>
    <mergeCell ref="A8:C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9"/>
  <sheetViews>
    <sheetView workbookViewId="0">
      <selection activeCell="E42" sqref="E42"/>
    </sheetView>
  </sheetViews>
  <sheetFormatPr baseColWidth="10" defaultRowHeight="15"/>
  <cols>
    <col min="1" max="1" width="28.85546875" customWidth="1"/>
    <col min="2" max="2" width="15.42578125" customWidth="1"/>
    <col min="3" max="3" width="16.5703125" customWidth="1"/>
    <col min="4" max="4" width="15.28515625" customWidth="1"/>
    <col min="5" max="5" width="17.42578125" customWidth="1"/>
    <col min="6" max="7" width="13" bestFit="1" customWidth="1"/>
    <col min="8" max="8" width="15.42578125" customWidth="1"/>
    <col min="9" max="9" width="14.5703125" customWidth="1"/>
    <col min="10" max="10" width="14" bestFit="1" customWidth="1"/>
    <col min="12" max="12" width="15.85546875" customWidth="1"/>
    <col min="13" max="13" width="14.42578125" customWidth="1"/>
  </cols>
  <sheetData>
    <row r="1" spans="1:14">
      <c r="A1" s="2"/>
      <c r="B1" s="187" t="s">
        <v>57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4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4" ht="29.25" customHeight="1">
      <c r="A3" s="69" t="s">
        <v>55</v>
      </c>
      <c r="B3" s="19">
        <f t="shared" ref="B3:M3" si="0">B4/(($E$7*($D$8/$E$8)+$E$9*($D$10/$E$10)))</f>
        <v>35232129.988750815</v>
      </c>
      <c r="C3" s="19">
        <f t="shared" si="0"/>
        <v>36002070.323430076</v>
      </c>
      <c r="D3" s="19">
        <f t="shared" si="0"/>
        <v>42932148.73052115</v>
      </c>
      <c r="E3" s="19">
        <f t="shared" si="0"/>
        <v>56080486.672565013</v>
      </c>
      <c r="F3" s="19">
        <f t="shared" si="0"/>
        <v>68756807.655699983</v>
      </c>
      <c r="G3" s="19">
        <f t="shared" si="0"/>
        <v>80090947.228502601</v>
      </c>
      <c r="H3" s="19">
        <f t="shared" si="0"/>
        <v>100503955.55563481</v>
      </c>
      <c r="I3" s="19">
        <f t="shared" si="0"/>
        <v>160366651.68127429</v>
      </c>
      <c r="J3" s="19">
        <f t="shared" si="0"/>
        <v>206861253.31938827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4">
      <c r="A4" s="116" t="s">
        <v>54</v>
      </c>
      <c r="B4" s="3">
        <f>B30</f>
        <v>38004509.698464841</v>
      </c>
      <c r="C4" s="3">
        <f>B31</f>
        <v>38835035.838266775</v>
      </c>
      <c r="D4" s="3">
        <f>B32</f>
        <v>46310434.916253455</v>
      </c>
      <c r="E4" s="3">
        <f>B33</f>
        <v>60493401.912476674</v>
      </c>
      <c r="F4" s="3">
        <f>B34</f>
        <v>74167209.425625205</v>
      </c>
      <c r="G4" s="3">
        <f>B35</f>
        <v>86393220.667519003</v>
      </c>
      <c r="H4" s="3">
        <f>B36</f>
        <v>108412507.41490097</v>
      </c>
      <c r="I4" s="3">
        <f>B37</f>
        <v>172985736.91335922</v>
      </c>
      <c r="J4" s="3">
        <f>B38</f>
        <v>223138950.45583153</v>
      </c>
      <c r="K4" s="3"/>
      <c r="L4" s="3"/>
      <c r="M4" s="3"/>
    </row>
    <row r="6" spans="1:14">
      <c r="A6" s="191" t="s">
        <v>26</v>
      </c>
      <c r="B6" s="191"/>
      <c r="C6" s="191"/>
      <c r="D6" s="21">
        <v>2014</v>
      </c>
      <c r="E6" s="21">
        <v>2010</v>
      </c>
    </row>
    <row r="7" spans="1:14">
      <c r="A7" s="192" t="s">
        <v>27</v>
      </c>
      <c r="B7" s="192"/>
      <c r="C7" s="192"/>
      <c r="E7" s="68">
        <v>0.25</v>
      </c>
    </row>
    <row r="8" spans="1:14">
      <c r="A8" s="192" t="s">
        <v>39</v>
      </c>
      <c r="B8" s="192"/>
      <c r="C8" s="192"/>
      <c r="D8" s="61">
        <v>117.48858</v>
      </c>
      <c r="E8" s="61">
        <v>105.23651</v>
      </c>
    </row>
    <row r="9" spans="1:14">
      <c r="A9" s="192" t="s">
        <v>29</v>
      </c>
      <c r="B9" s="192"/>
      <c r="C9" s="192"/>
      <c r="E9" s="68">
        <v>0.75</v>
      </c>
    </row>
    <row r="10" spans="1:14" ht="22.5" customHeight="1">
      <c r="A10" s="190" t="s">
        <v>30</v>
      </c>
      <c r="B10" s="190"/>
      <c r="C10" s="190"/>
      <c r="D10" s="22">
        <v>120.14</v>
      </c>
      <c r="E10" s="22">
        <v>112.69</v>
      </c>
    </row>
    <row r="13" spans="1:14" ht="17.25" customHeight="1">
      <c r="A13" s="2"/>
      <c r="B13" s="187" t="s">
        <v>56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9"/>
      <c r="N13" s="13"/>
    </row>
    <row r="14" spans="1:14" ht="15" customHeight="1">
      <c r="A14" s="24"/>
      <c r="B14" s="18" t="s">
        <v>3</v>
      </c>
      <c r="C14" s="18" t="s">
        <v>4</v>
      </c>
      <c r="D14" s="18" t="s">
        <v>5</v>
      </c>
      <c r="E14" s="18" t="s">
        <v>6</v>
      </c>
      <c r="F14" s="18" t="s">
        <v>7</v>
      </c>
      <c r="G14" s="18" t="s">
        <v>18</v>
      </c>
      <c r="H14" s="18" t="s">
        <v>19</v>
      </c>
      <c r="I14" s="18" t="s">
        <v>20</v>
      </c>
      <c r="J14" s="18" t="s">
        <v>21</v>
      </c>
      <c r="K14" s="18" t="s">
        <v>22</v>
      </c>
      <c r="L14" s="18" t="s">
        <v>23</v>
      </c>
      <c r="M14" s="18" t="s">
        <v>24</v>
      </c>
      <c r="N14" s="13"/>
    </row>
    <row r="15" spans="1:14" ht="21.75" customHeight="1">
      <c r="A15" s="69" t="s">
        <v>55</v>
      </c>
      <c r="B15" s="19">
        <f>B16/(($E$20*($D$21/$E$21)+$E$22*($D$23/$E$23)))</f>
        <v>34265832.491670072</v>
      </c>
      <c r="C15" s="19">
        <f t="shared" ref="C15:M15" si="1">C16/(($E$7*($D$8/$E$8)+$E$9*($D$10/$E$10)))</f>
        <v>34929967.738901086</v>
      </c>
      <c r="D15" s="19">
        <f t="shared" si="1"/>
        <v>41808690.420055762</v>
      </c>
      <c r="E15" s="19">
        <f t="shared" si="1"/>
        <v>53544469.239810556</v>
      </c>
      <c r="F15" s="19">
        <f t="shared" si="1"/>
        <v>65553600.097261809</v>
      </c>
      <c r="G15" s="19">
        <f t="shared" si="1"/>
        <v>76568560.45454219</v>
      </c>
      <c r="H15" s="19">
        <f t="shared" si="1"/>
        <v>95937460.023698032</v>
      </c>
      <c r="I15" s="19">
        <f t="shared" si="1"/>
        <v>151251057.28707939</v>
      </c>
      <c r="J15" s="19">
        <f t="shared" si="1"/>
        <v>194577832.62486365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66"/>
    </row>
    <row r="16" spans="1:14" ht="15" customHeight="1">
      <c r="A16" s="116" t="s">
        <v>54</v>
      </c>
      <c r="B16" s="119">
        <f>C30</f>
        <v>36962175.255127668</v>
      </c>
      <c r="C16" s="119">
        <f>C31</f>
        <v>37678570.615060277</v>
      </c>
      <c r="D16" s="119">
        <f>C32</f>
        <v>45098572.838384889</v>
      </c>
      <c r="E16" s="119">
        <f>C33</f>
        <v>57757827.902351096</v>
      </c>
      <c r="F16" s="119">
        <f>C34</f>
        <v>70711944.791902274</v>
      </c>
      <c r="G16" s="119">
        <f>C35</f>
        <v>82593660.937367439</v>
      </c>
      <c r="H16" s="119">
        <f>C36</f>
        <v>103486679.093227</v>
      </c>
      <c r="I16" s="119">
        <f>C37</f>
        <v>163152845.86555529</v>
      </c>
      <c r="J16" s="3">
        <f>C38</f>
        <v>209888960.14685968</v>
      </c>
      <c r="K16" s="3"/>
      <c r="L16" s="3"/>
      <c r="M16" s="3"/>
    </row>
    <row r="17" spans="1:33">
      <c r="A17" s="25"/>
      <c r="B17" s="109" t="s">
        <v>25</v>
      </c>
      <c r="C17" s="110"/>
      <c r="D17" s="110"/>
      <c r="E17" s="110"/>
      <c r="F17" s="110"/>
      <c r="G17" s="110"/>
      <c r="H17" s="110"/>
      <c r="I17" s="110"/>
      <c r="J17" s="128"/>
      <c r="K17" s="110"/>
      <c r="L17" s="110"/>
      <c r="M17" s="111"/>
    </row>
    <row r="19" spans="1:33">
      <c r="A19" s="113" t="s">
        <v>26</v>
      </c>
      <c r="B19" s="113"/>
      <c r="C19" s="113"/>
      <c r="D19" s="21">
        <v>2014</v>
      </c>
      <c r="E19" s="21">
        <v>2010</v>
      </c>
    </row>
    <row r="20" spans="1:33">
      <c r="A20" s="114" t="s">
        <v>27</v>
      </c>
      <c r="B20" s="114"/>
      <c r="C20" s="114"/>
      <c r="E20" s="68">
        <v>0.25</v>
      </c>
    </row>
    <row r="21" spans="1:33">
      <c r="A21" s="114" t="s">
        <v>39</v>
      </c>
      <c r="B21" s="114"/>
      <c r="C21" s="114"/>
      <c r="D21" s="61">
        <v>117.48858</v>
      </c>
      <c r="E21" s="61">
        <v>105.23651</v>
      </c>
    </row>
    <row r="22" spans="1:33" ht="15" customHeight="1">
      <c r="A22" s="114" t="s">
        <v>29</v>
      </c>
      <c r="B22" s="114"/>
      <c r="C22" s="114"/>
      <c r="E22" s="68">
        <v>0.75</v>
      </c>
    </row>
    <row r="23" spans="1:33" ht="30">
      <c r="A23" s="112" t="s">
        <v>30</v>
      </c>
      <c r="B23" s="112"/>
      <c r="C23" s="112"/>
      <c r="D23" s="22">
        <v>120.14</v>
      </c>
      <c r="E23" s="22">
        <v>112.69</v>
      </c>
    </row>
    <row r="26" spans="1:33" ht="15.75" thickBot="1"/>
    <row r="27" spans="1:33" ht="21" customHeight="1">
      <c r="A27" s="240" t="s">
        <v>2</v>
      </c>
      <c r="B27" s="214" t="s">
        <v>64</v>
      </c>
      <c r="C27" s="194"/>
      <c r="D27" s="194"/>
      <c r="E27" s="195"/>
      <c r="F27" s="10"/>
      <c r="G27" s="11"/>
    </row>
    <row r="28" spans="1:33">
      <c r="A28" s="241"/>
      <c r="B28" s="236" t="s">
        <v>59</v>
      </c>
      <c r="C28" s="237"/>
      <c r="D28" s="238" t="s">
        <v>60</v>
      </c>
      <c r="E28" s="239"/>
      <c r="F28" s="51"/>
      <c r="G28" s="88"/>
      <c r="I28" s="53"/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</row>
    <row r="29" spans="1:33" ht="15.75" thickBot="1">
      <c r="A29" s="242"/>
      <c r="B29" s="115" t="s">
        <v>49</v>
      </c>
      <c r="C29" s="98" t="s">
        <v>50</v>
      </c>
      <c r="D29" s="99" t="s">
        <v>49</v>
      </c>
      <c r="E29" s="100" t="s">
        <v>50</v>
      </c>
      <c r="F29" s="51"/>
      <c r="G29" s="88"/>
      <c r="I29" s="53"/>
      <c r="J29" s="53"/>
      <c r="K29" s="52"/>
      <c r="L29" s="52"/>
      <c r="M29" s="52"/>
      <c r="N29" s="52"/>
      <c r="O29" s="52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</row>
    <row r="30" spans="1:33">
      <c r="A30" s="85" t="s">
        <v>3</v>
      </c>
      <c r="B30" s="119">
        <f>'[1]12-UCV-2014'!$C$60</f>
        <v>38004509.698464841</v>
      </c>
      <c r="C30" s="119">
        <f>'[1]12-UCV-2014'!$D$60</f>
        <v>36962175.255127668</v>
      </c>
      <c r="D30" s="104">
        <f>B3</f>
        <v>35232129.988750815</v>
      </c>
      <c r="E30" s="36">
        <f>B15</f>
        <v>34265832.491670072</v>
      </c>
      <c r="F30" s="82"/>
      <c r="G30" s="90"/>
      <c r="I30" s="53"/>
      <c r="J30" s="53"/>
      <c r="K30" s="53"/>
      <c r="L30" s="53"/>
      <c r="M30" s="53"/>
      <c r="N30" s="53"/>
      <c r="O30" s="53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spans="1:33">
      <c r="A31" s="86" t="s">
        <v>4</v>
      </c>
      <c r="B31" s="119">
        <f>'[1]12-UCV-2014'!$E$60</f>
        <v>38835035.838266775</v>
      </c>
      <c r="C31" s="119">
        <f>'[1]12-UCV-2014'!$F$60</f>
        <v>37678570.615060277</v>
      </c>
      <c r="D31" s="105">
        <f>C3</f>
        <v>36002070.323430076</v>
      </c>
      <c r="E31" s="34">
        <f>C15</f>
        <v>34929967.738901086</v>
      </c>
      <c r="F31" s="82"/>
      <c r="G31" s="90"/>
      <c r="I31" s="53"/>
      <c r="J31" s="53"/>
      <c r="K31" s="53"/>
      <c r="L31" s="53"/>
      <c r="M31" s="53"/>
      <c r="N31" s="53"/>
      <c r="O31" s="53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spans="1:33">
      <c r="A32" s="95" t="s">
        <v>5</v>
      </c>
      <c r="B32" s="119">
        <f>'[1]12-UCV-2014'!$G$60</f>
        <v>46310434.916253455</v>
      </c>
      <c r="C32" s="119">
        <f>'[1]12-UCV-2014'!$H$60</f>
        <v>45098572.838384889</v>
      </c>
      <c r="D32" s="106">
        <f>D3</f>
        <v>42932148.73052115</v>
      </c>
      <c r="E32" s="96">
        <f>D15</f>
        <v>41808690.420055762</v>
      </c>
      <c r="F32" s="101"/>
      <c r="G32" s="90"/>
      <c r="I32" s="53"/>
      <c r="J32" s="53"/>
      <c r="K32" s="53"/>
      <c r="L32" s="53"/>
      <c r="M32" s="53"/>
      <c r="N32" s="53"/>
      <c r="O32" s="53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spans="1:33">
      <c r="A33" s="95" t="s">
        <v>6</v>
      </c>
      <c r="B33" s="119">
        <f>'[1]12-UCV-2014'!$I$60</f>
        <v>60493401.912476674</v>
      </c>
      <c r="C33" s="119">
        <f>'[1]12-UCV-2014'!$J$60</f>
        <v>57757827.902351096</v>
      </c>
      <c r="D33" s="105">
        <f>E3</f>
        <v>56080486.672565013</v>
      </c>
      <c r="E33" s="34">
        <f>E15</f>
        <v>53544469.239810556</v>
      </c>
      <c r="F33" s="101"/>
      <c r="G33" s="90"/>
      <c r="I33" s="53"/>
      <c r="J33" s="53"/>
      <c r="K33" s="53"/>
      <c r="L33" s="53"/>
      <c r="M33" s="53"/>
      <c r="N33" s="53"/>
      <c r="O33" s="53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spans="1:33">
      <c r="A34" s="86" t="s">
        <v>7</v>
      </c>
      <c r="B34" s="119">
        <f>'[1]12-UCV-2014'!$K$60</f>
        <v>74167209.425625205</v>
      </c>
      <c r="C34" s="119">
        <f>'[1]12-UCV-2014'!$L$60</f>
        <v>70711944.791902274</v>
      </c>
      <c r="D34" s="105">
        <f>F3</f>
        <v>68756807.655699983</v>
      </c>
      <c r="E34" s="34">
        <f>F15</f>
        <v>65553600.097261809</v>
      </c>
      <c r="F34" s="101"/>
      <c r="G34" s="90"/>
      <c r="I34" s="53"/>
      <c r="J34" s="53"/>
      <c r="K34" s="53"/>
      <c r="L34" s="53"/>
      <c r="M34" s="53"/>
      <c r="N34" s="53"/>
      <c r="O34" s="53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</row>
    <row r="35" spans="1:33">
      <c r="A35" s="86" t="s">
        <v>18</v>
      </c>
      <c r="B35" s="119">
        <f>'[1]13-UCVAL3-2014'!$C$60</f>
        <v>86393220.667519003</v>
      </c>
      <c r="C35" s="119">
        <f>'[1]13-UCVAL3-2014'!$D$60</f>
        <v>82593660.937367439</v>
      </c>
      <c r="D35" s="105">
        <f>G3</f>
        <v>80090947.228502601</v>
      </c>
      <c r="E35" s="34">
        <f>G15</f>
        <v>76568560.45454219</v>
      </c>
      <c r="F35" s="101"/>
      <c r="G35" s="90"/>
      <c r="I35" s="53"/>
      <c r="J35" s="53"/>
      <c r="K35" s="53"/>
      <c r="L35" s="53"/>
      <c r="M35" s="53"/>
      <c r="N35" s="53"/>
      <c r="O35" s="53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spans="1:33">
      <c r="A36" s="86" t="s">
        <v>19</v>
      </c>
      <c r="B36" s="119">
        <f>'[1]13-UCVAL3-2014'!$E$60</f>
        <v>108412507.41490097</v>
      </c>
      <c r="C36" s="119">
        <f>'[1]13-UCVAL3-2014'!$F$60</f>
        <v>103486679.093227</v>
      </c>
      <c r="D36" s="105">
        <f>H3</f>
        <v>100503955.55563481</v>
      </c>
      <c r="E36" s="34">
        <f>H15</f>
        <v>95937460.023698032</v>
      </c>
      <c r="F36" s="101"/>
      <c r="G36" s="90"/>
      <c r="I36" s="53"/>
      <c r="J36" s="53"/>
      <c r="K36" s="53"/>
      <c r="L36" s="53"/>
      <c r="M36" s="53"/>
      <c r="N36" s="53"/>
      <c r="O36" s="53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spans="1:33">
      <c r="A37" s="86" t="s">
        <v>20</v>
      </c>
      <c r="B37" s="119">
        <f>'[1]13-UCVAL3-2014'!$G$60</f>
        <v>172985736.91335922</v>
      </c>
      <c r="C37" s="119">
        <f>'[1]13-UCVAL3-2014'!$H$60</f>
        <v>163152845.86555529</v>
      </c>
      <c r="D37" s="105">
        <f>I3</f>
        <v>160366651.68127429</v>
      </c>
      <c r="E37" s="34">
        <f>I15</f>
        <v>151251057.28707939</v>
      </c>
      <c r="F37" s="101"/>
      <c r="G37" s="90"/>
      <c r="I37" s="53"/>
      <c r="J37" s="53"/>
      <c r="K37" s="53"/>
      <c r="L37" s="53"/>
      <c r="M37" s="53"/>
      <c r="N37" s="53"/>
      <c r="O37" s="53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spans="1:33" ht="15.75" thickBot="1">
      <c r="A38" s="87" t="s">
        <v>21</v>
      </c>
      <c r="B38" s="120">
        <f>'[1]13-UCVAL3-2014'!$I$60</f>
        <v>223138950.45583153</v>
      </c>
      <c r="C38" s="120">
        <f>'[1]13-UCVAL3-2014'!$J$60</f>
        <v>209888960.14685968</v>
      </c>
      <c r="D38" s="107">
        <f>J3</f>
        <v>206861253.31938827</v>
      </c>
      <c r="E38" s="103">
        <f>J15</f>
        <v>194577832.62486365</v>
      </c>
      <c r="F38" s="102"/>
      <c r="G38" s="94"/>
      <c r="I38" s="121"/>
      <c r="J38" s="53"/>
      <c r="K38" s="53"/>
      <c r="L38" s="53"/>
      <c r="M38" s="53"/>
      <c r="N38" s="53"/>
      <c r="O38" s="53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spans="1:33" ht="15" customHeight="1">
      <c r="A39" s="80"/>
      <c r="B39" s="80"/>
      <c r="C39" s="80"/>
      <c r="D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</row>
  </sheetData>
  <mergeCells count="11">
    <mergeCell ref="A27:A29"/>
    <mergeCell ref="B27:E27"/>
    <mergeCell ref="B28:C28"/>
    <mergeCell ref="D28:E28"/>
    <mergeCell ref="A10:C10"/>
    <mergeCell ref="B13:M13"/>
    <mergeCell ref="A9:C9"/>
    <mergeCell ref="B1:M1"/>
    <mergeCell ref="A6:C6"/>
    <mergeCell ref="A7:C7"/>
    <mergeCell ref="A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E27" sqref="E27"/>
    </sheetView>
  </sheetViews>
  <sheetFormatPr baseColWidth="10" defaultRowHeight="15"/>
  <cols>
    <col min="1" max="1" width="28.85546875" customWidth="1"/>
    <col min="2" max="2" width="13.42578125" customWidth="1"/>
    <col min="3" max="3" width="13.28515625" customWidth="1"/>
    <col min="4" max="4" width="14" customWidth="1"/>
    <col min="5" max="5" width="19.5703125" customWidth="1"/>
    <col min="7" max="9" width="13" bestFit="1" customWidth="1"/>
    <col min="10" max="10" width="12.85546875" customWidth="1"/>
    <col min="13" max="13" width="14.7109375" customWidth="1"/>
  </cols>
  <sheetData>
    <row r="1" spans="1:15">
      <c r="A1" s="2"/>
      <c r="B1" s="187" t="s">
        <v>51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5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5" ht="29.25" customHeight="1">
      <c r="A3" s="69" t="s">
        <v>55</v>
      </c>
      <c r="B3" s="19">
        <f t="shared" ref="B3" si="0">B4/(($E$7*($D$8/$E$8)+$E$9*($D$10/$E$10)))</f>
        <v>3157292.1148932935</v>
      </c>
      <c r="C3" s="19">
        <f t="shared" ref="C3" si="1">C4/(($E$7*($D$8/$E$8)+$E$9*($D$10/$E$10)))</f>
        <v>3357856.6977680041</v>
      </c>
      <c r="D3" s="19">
        <f t="shared" ref="D3" si="2">D4/(($E$7*($D$8/$E$8)+$E$9*($D$10/$E$10)))</f>
        <v>3625274.9460562272</v>
      </c>
      <c r="E3" s="19">
        <f t="shared" ref="E3" si="3">E4/(($E$7*($D$8/$E$8)+$E$9*($D$10/$E$10)))</f>
        <v>4945527.1777615752</v>
      </c>
      <c r="F3" s="19">
        <f t="shared" ref="F3" si="4">F4/(($E$7*($D$8/$E$8)+$E$9*($D$10/$E$10)))</f>
        <v>0</v>
      </c>
      <c r="G3" s="19">
        <f t="shared" ref="G3" si="5">G4/(($E$7*($D$8/$E$8)+$E$9*($D$10/$E$10)))</f>
        <v>0</v>
      </c>
      <c r="H3" s="19">
        <f t="shared" ref="H3" si="6">H4/(($E$7*($D$8/$E$8)+$E$9*($D$10/$E$10)))</f>
        <v>0</v>
      </c>
      <c r="I3" s="19">
        <f t="shared" ref="I3" si="7">I4/(($E$7*($D$8/$E$8)+$E$9*($D$10/$E$10)))</f>
        <v>0</v>
      </c>
      <c r="J3" s="19">
        <f t="shared" ref="J3" si="8">J4/(($E$7*($D$8/$E$8)+$E$9*($D$10/$E$10)))</f>
        <v>0</v>
      </c>
      <c r="K3" s="19">
        <f t="shared" ref="K3" si="9">K4/(($E$7*($D$8/$E$8)+$E$9*($D$10/$E$10)))</f>
        <v>0</v>
      </c>
      <c r="L3" s="19">
        <f t="shared" ref="L3" si="10">L4/(($E$7*($D$8/$E$8)+$E$9*($D$10/$E$10)))</f>
        <v>0</v>
      </c>
      <c r="M3" s="19">
        <f t="shared" ref="M3" si="11">M4/(($E$7*($D$8/$E$8)+$E$9*($D$10/$E$10)))</f>
        <v>0</v>
      </c>
    </row>
    <row r="4" spans="1:15">
      <c r="A4" s="116" t="s">
        <v>54</v>
      </c>
      <c r="B4" s="3">
        <f>C15</f>
        <v>3488340.5625332505</v>
      </c>
      <c r="C4" s="3">
        <f>C16</f>
        <v>3709934.7465332509</v>
      </c>
      <c r="D4" s="3">
        <f>C17</f>
        <v>4005392.3376332507</v>
      </c>
      <c r="E4" s="3">
        <f>C18</f>
        <v>5464075.6792563507</v>
      </c>
      <c r="F4" s="3"/>
      <c r="G4" s="3"/>
      <c r="H4" s="3"/>
      <c r="I4" s="3"/>
      <c r="J4" s="3"/>
      <c r="K4" s="3"/>
      <c r="L4" s="3"/>
      <c r="M4" s="3"/>
    </row>
    <row r="6" spans="1:15">
      <c r="A6" s="191" t="s">
        <v>26</v>
      </c>
      <c r="B6" s="191"/>
      <c r="C6" s="191"/>
      <c r="D6" s="21">
        <v>2014</v>
      </c>
      <c r="E6" s="21">
        <v>2010</v>
      </c>
    </row>
    <row r="7" spans="1:15">
      <c r="A7" s="192" t="s">
        <v>27</v>
      </c>
      <c r="B7" s="192"/>
      <c r="C7" s="192"/>
      <c r="E7" s="68">
        <v>0.77</v>
      </c>
    </row>
    <row r="8" spans="1:15">
      <c r="A8" s="192" t="s">
        <v>39</v>
      </c>
      <c r="B8" s="192"/>
      <c r="C8" s="192"/>
      <c r="D8" s="61">
        <v>117.48858</v>
      </c>
      <c r="E8" s="61">
        <v>105.23651</v>
      </c>
    </row>
    <row r="9" spans="1:15">
      <c r="A9" s="192" t="s">
        <v>29</v>
      </c>
      <c r="B9" s="192"/>
      <c r="C9" s="192"/>
      <c r="E9" s="68">
        <v>0.23</v>
      </c>
    </row>
    <row r="10" spans="1:15">
      <c r="A10" s="190" t="s">
        <v>30</v>
      </c>
      <c r="B10" s="190"/>
      <c r="C10" s="190"/>
      <c r="D10" s="22">
        <v>120.14</v>
      </c>
      <c r="E10" s="22">
        <v>112.69</v>
      </c>
    </row>
    <row r="12" spans="1:15" ht="15.75" thickBot="1"/>
    <row r="13" spans="1:15" ht="27" customHeight="1">
      <c r="A13" s="83" t="s">
        <v>2</v>
      </c>
      <c r="B13" s="222" t="s">
        <v>65</v>
      </c>
      <c r="C13" s="233"/>
      <c r="D13" s="233"/>
      <c r="E13" s="223"/>
      <c r="F13" s="10"/>
      <c r="G13" s="11"/>
      <c r="H13" s="52"/>
      <c r="I13" s="52"/>
      <c r="J13" s="52"/>
      <c r="K13" s="52"/>
      <c r="L13" s="52"/>
      <c r="M13" s="52"/>
      <c r="N13" s="52"/>
      <c r="O13" s="52"/>
    </row>
    <row r="14" spans="1:15">
      <c r="A14" s="84"/>
      <c r="B14" s="236" t="s">
        <v>59</v>
      </c>
      <c r="C14" s="237"/>
      <c r="D14" s="238" t="s">
        <v>60</v>
      </c>
      <c r="E14" s="239"/>
      <c r="F14" s="51"/>
      <c r="G14" s="88"/>
      <c r="H14" s="52"/>
      <c r="I14" s="52"/>
      <c r="J14" s="52"/>
      <c r="K14" s="52"/>
      <c r="L14" s="52"/>
      <c r="M14" s="52"/>
      <c r="N14" s="52"/>
      <c r="O14" s="52"/>
    </row>
    <row r="15" spans="1:15">
      <c r="A15" s="85" t="s">
        <v>3</v>
      </c>
      <c r="B15" s="91"/>
      <c r="C15" s="7">
        <f>'[1]14-UCEVAL1,1-2014'!$C$41</f>
        <v>3488340.5625332505</v>
      </c>
      <c r="D15" s="75"/>
      <c r="E15" s="36">
        <f>B3</f>
        <v>3157292.1148932935</v>
      </c>
      <c r="F15" s="82"/>
      <c r="G15" s="90"/>
      <c r="H15" s="81"/>
      <c r="I15" s="121"/>
      <c r="J15" s="53"/>
      <c r="K15" s="53"/>
      <c r="L15" s="53"/>
      <c r="M15" s="53"/>
      <c r="N15" s="53"/>
      <c r="O15" s="53"/>
    </row>
    <row r="16" spans="1:15">
      <c r="A16" s="86" t="s">
        <v>4</v>
      </c>
      <c r="B16" s="91"/>
      <c r="C16" s="7">
        <f>'[1]14-UCEVAL1,1-2014'!$D$41</f>
        <v>3709934.7465332509</v>
      </c>
      <c r="D16" s="72"/>
      <c r="E16" s="34">
        <f>C3</f>
        <v>3357856.6977680041</v>
      </c>
      <c r="F16" s="82"/>
      <c r="G16" s="90"/>
      <c r="H16" s="80"/>
      <c r="I16" s="121"/>
      <c r="J16" s="53"/>
      <c r="K16" s="53"/>
      <c r="L16" s="53"/>
      <c r="M16" s="53"/>
      <c r="N16" s="53"/>
      <c r="O16" s="53"/>
    </row>
    <row r="17" spans="1:15">
      <c r="A17" s="86" t="s">
        <v>5</v>
      </c>
      <c r="B17" s="91"/>
      <c r="C17" s="7">
        <f>'[1]14-UCEVAL1,1-2014'!$E$41</f>
        <v>4005392.3376332507</v>
      </c>
      <c r="D17" s="72"/>
      <c r="E17" s="34">
        <f>D3</f>
        <v>3625274.9460562272</v>
      </c>
      <c r="F17" s="82"/>
      <c r="G17" s="90"/>
      <c r="H17" s="80"/>
      <c r="I17" s="121"/>
      <c r="J17" s="53"/>
      <c r="K17" s="53"/>
      <c r="L17" s="53"/>
      <c r="M17" s="53"/>
      <c r="N17" s="53"/>
      <c r="O17" s="53"/>
    </row>
    <row r="18" spans="1:15" ht="15.75" thickBot="1">
      <c r="A18" s="87" t="s">
        <v>6</v>
      </c>
      <c r="B18" s="92"/>
      <c r="C18" s="44">
        <f>'[1]14-UCEVAL1,1-2014'!$F$41</f>
        <v>5464075.6792563507</v>
      </c>
      <c r="D18" s="73"/>
      <c r="E18" s="58">
        <f>E3</f>
        <v>4945527.1777615752</v>
      </c>
      <c r="F18" s="93"/>
      <c r="G18" s="94"/>
      <c r="H18" s="80"/>
      <c r="I18" s="121"/>
      <c r="J18" s="53"/>
      <c r="K18" s="53"/>
      <c r="L18" s="53"/>
      <c r="M18" s="53"/>
      <c r="N18" s="53"/>
      <c r="O18" s="53"/>
    </row>
  </sheetData>
  <mergeCells count="9">
    <mergeCell ref="B14:C14"/>
    <mergeCell ref="D14:E14"/>
    <mergeCell ref="A10:C10"/>
    <mergeCell ref="B13:E13"/>
    <mergeCell ref="B1:M1"/>
    <mergeCell ref="A6:C6"/>
    <mergeCell ref="A7:C7"/>
    <mergeCell ref="A8:C8"/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topLeftCell="A11" workbookViewId="0">
      <selection activeCell="A5" sqref="A5:XFD5"/>
    </sheetView>
  </sheetViews>
  <sheetFormatPr baseColWidth="10" defaultRowHeight="15"/>
  <cols>
    <col min="1" max="1" width="28.85546875" customWidth="1"/>
    <col min="2" max="2" width="15.42578125" customWidth="1"/>
    <col min="3" max="3" width="16.5703125" customWidth="1"/>
    <col min="4" max="4" width="19.28515625" customWidth="1"/>
    <col min="5" max="5" width="19.140625" customWidth="1"/>
    <col min="6" max="8" width="13" bestFit="1" customWidth="1"/>
    <col min="9" max="9" width="14.140625" customWidth="1"/>
    <col min="10" max="10" width="14" bestFit="1" customWidth="1"/>
    <col min="13" max="13" width="15.28515625" customWidth="1"/>
  </cols>
  <sheetData>
    <row r="1" spans="1:15">
      <c r="A1" s="2"/>
      <c r="B1" s="187" t="s">
        <v>52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5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5" ht="29.25" customHeight="1">
      <c r="A3" s="69" t="s">
        <v>55</v>
      </c>
      <c r="B3" s="19">
        <f>B4*(($E$7*($E$8/$D$8)+$E$9*($E$10/$D$10)))</f>
        <v>16519886.637052633</v>
      </c>
      <c r="C3" s="19">
        <f t="shared" ref="C3:M3" si="0">C4*(($E$7*($E$8/$D$8)+$E$9*($E$10/$D$10)))</f>
        <v>16699213.257473383</v>
      </c>
      <c r="D3" s="19">
        <f t="shared" si="0"/>
        <v>17592552.500667769</v>
      </c>
      <c r="E3" s="19">
        <f t="shared" si="0"/>
        <v>24356324.111755736</v>
      </c>
      <c r="F3" s="19">
        <f t="shared" si="0"/>
        <v>26842185.951759703</v>
      </c>
      <c r="G3" s="19">
        <f t="shared" si="0"/>
        <v>28300694.110282987</v>
      </c>
      <c r="H3" s="19">
        <f t="shared" si="0"/>
        <v>31711854.880750097</v>
      </c>
      <c r="I3" s="19">
        <f t="shared" si="0"/>
        <v>37143548.08810848</v>
      </c>
      <c r="J3" s="19">
        <f t="shared" si="0"/>
        <v>40272967.140550651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5" ht="26.25" customHeight="1">
      <c r="A4" s="116" t="s">
        <v>54</v>
      </c>
      <c r="B4" s="3">
        <f>C17</f>
        <v>17817963.479851522</v>
      </c>
      <c r="C4" s="3">
        <f>C18</f>
        <v>18011380.979851522</v>
      </c>
      <c r="D4" s="3">
        <f>C19</f>
        <v>18974915.800644677</v>
      </c>
      <c r="E4" s="3">
        <f>C20</f>
        <v>26270161.718501873</v>
      </c>
      <c r="F4" s="3">
        <f>C21</f>
        <v>28951354.177886065</v>
      </c>
      <c r="G4" s="3">
        <f>C22</f>
        <v>30524466.976695798</v>
      </c>
      <c r="H4" s="3">
        <f>C23</f>
        <v>34203665.228320673</v>
      </c>
      <c r="I4" s="3">
        <f>C24</f>
        <v>40062162.524869695</v>
      </c>
      <c r="J4" s="3">
        <f>C25</f>
        <v>43437480.746757597</v>
      </c>
      <c r="K4" s="3"/>
      <c r="L4" s="3"/>
      <c r="M4" s="3"/>
    </row>
    <row r="6" spans="1:15">
      <c r="A6" s="191" t="s">
        <v>26</v>
      </c>
      <c r="B6" s="191"/>
      <c r="C6" s="191"/>
      <c r="D6" s="21">
        <v>2014</v>
      </c>
      <c r="E6" s="21">
        <v>2010</v>
      </c>
    </row>
    <row r="7" spans="1:15">
      <c r="A7" s="192" t="s">
        <v>27</v>
      </c>
      <c r="B7" s="192"/>
      <c r="C7" s="192"/>
      <c r="E7" s="68">
        <v>1</v>
      </c>
    </row>
    <row r="8" spans="1:15">
      <c r="A8" s="192" t="s">
        <v>39</v>
      </c>
      <c r="B8" s="192"/>
      <c r="C8" s="192"/>
      <c r="D8" s="61">
        <v>114.53677999999999</v>
      </c>
      <c r="E8" s="61">
        <v>106.19253</v>
      </c>
    </row>
    <row r="9" spans="1:15">
      <c r="A9" s="192" t="s">
        <v>29</v>
      </c>
      <c r="B9" s="192"/>
      <c r="C9" s="192"/>
      <c r="E9" s="118">
        <v>0</v>
      </c>
    </row>
    <row r="10" spans="1:15">
      <c r="A10" s="190" t="s">
        <v>30</v>
      </c>
      <c r="B10" s="190"/>
      <c r="C10" s="190"/>
      <c r="D10" s="22">
        <v>115.59</v>
      </c>
      <c r="E10" s="22">
        <v>118.55</v>
      </c>
    </row>
    <row r="13" spans="1:15" ht="15.75" thickBot="1"/>
    <row r="14" spans="1:15" ht="15.75" thickBot="1">
      <c r="A14" s="240" t="s">
        <v>2</v>
      </c>
      <c r="B14" s="214" t="s">
        <v>66</v>
      </c>
      <c r="C14" s="194"/>
      <c r="D14" s="194"/>
      <c r="E14" s="194"/>
      <c r="F14" s="194"/>
      <c r="G14" s="195"/>
      <c r="I14" s="52"/>
      <c r="J14" s="52"/>
      <c r="K14" s="52"/>
      <c r="L14" s="52"/>
      <c r="M14" s="52"/>
      <c r="N14" s="52"/>
      <c r="O14" s="52"/>
    </row>
    <row r="15" spans="1:15" ht="15" customHeight="1">
      <c r="A15" s="241"/>
      <c r="B15" s="214" t="s">
        <v>59</v>
      </c>
      <c r="C15" s="215"/>
      <c r="D15" s="243" t="s">
        <v>60</v>
      </c>
      <c r="E15" s="244"/>
      <c r="F15" s="247"/>
      <c r="G15" s="248"/>
      <c r="I15" s="121"/>
      <c r="J15" s="80"/>
      <c r="K15" s="108"/>
      <c r="L15" s="80"/>
      <c r="M15" s="80"/>
      <c r="N15" s="108"/>
      <c r="O15" s="80"/>
    </row>
    <row r="16" spans="1:15" ht="15.75" thickBot="1">
      <c r="A16" s="241"/>
      <c r="B16" s="226"/>
      <c r="C16" s="224"/>
      <c r="D16" s="245"/>
      <c r="E16" s="246"/>
      <c r="F16" s="247"/>
      <c r="G16" s="248"/>
      <c r="I16" s="121"/>
      <c r="J16" s="80"/>
      <c r="K16" s="108"/>
      <c r="L16" s="80"/>
      <c r="M16" s="80"/>
      <c r="N16" s="108"/>
      <c r="O16" s="80"/>
    </row>
    <row r="17" spans="1:15">
      <c r="A17" s="183" t="s">
        <v>3</v>
      </c>
      <c r="B17" s="136"/>
      <c r="C17" s="167">
        <f>'[1]15-UCCIN-2014'!$C$63</f>
        <v>17817963.479851522</v>
      </c>
      <c r="D17" s="140"/>
      <c r="E17" s="141">
        <f>B3</f>
        <v>16519886.637052633</v>
      </c>
      <c r="F17" s="184"/>
      <c r="G17" s="185"/>
      <c r="I17" s="121"/>
      <c r="J17" s="80"/>
      <c r="K17" s="108"/>
      <c r="L17" s="53"/>
      <c r="M17" s="53"/>
      <c r="N17" s="53"/>
      <c r="O17" s="53"/>
    </row>
    <row r="18" spans="1:15">
      <c r="A18" s="86" t="s">
        <v>4</v>
      </c>
      <c r="B18" s="54"/>
      <c r="C18" s="182">
        <f>'[1]15-UCCIN-2014'!$E$63</f>
        <v>18011380.979851522</v>
      </c>
      <c r="D18" s="72"/>
      <c r="E18" s="76">
        <f>C3</f>
        <v>16699213.257473383</v>
      </c>
      <c r="F18" s="82"/>
      <c r="G18" s="90"/>
      <c r="I18" s="121"/>
      <c r="J18" s="80"/>
      <c r="K18" s="108"/>
      <c r="L18" s="53"/>
      <c r="M18" s="53"/>
      <c r="N18" s="53"/>
      <c r="O18" s="53"/>
    </row>
    <row r="19" spans="1:15">
      <c r="A19" s="95" t="s">
        <v>5</v>
      </c>
      <c r="B19" s="54"/>
      <c r="C19" s="182">
        <f>'[1]15-UCCIN-2014'!$G$63</f>
        <v>18974915.800644677</v>
      </c>
      <c r="D19" s="72"/>
      <c r="E19" s="76">
        <f>D3</f>
        <v>17592552.500667769</v>
      </c>
      <c r="F19" s="82"/>
      <c r="G19" s="90"/>
      <c r="I19" s="121"/>
      <c r="J19" s="80"/>
      <c r="K19" s="108"/>
      <c r="L19" s="53"/>
      <c r="M19" s="53"/>
      <c r="N19" s="53"/>
      <c r="O19" s="53"/>
    </row>
    <row r="20" spans="1:15">
      <c r="A20" s="95" t="s">
        <v>6</v>
      </c>
      <c r="B20" s="54"/>
      <c r="C20" s="182">
        <f>'[1]15-UCCIN-2014'!$H$63</f>
        <v>26270161.718501873</v>
      </c>
      <c r="D20" s="72"/>
      <c r="E20" s="76">
        <f>E3</f>
        <v>24356324.111755736</v>
      </c>
      <c r="F20" s="82"/>
      <c r="G20" s="90"/>
      <c r="I20" s="121"/>
      <c r="J20" s="80"/>
      <c r="K20" s="108"/>
      <c r="L20" s="53"/>
      <c r="M20" s="53"/>
      <c r="N20" s="53"/>
      <c r="O20" s="53"/>
    </row>
    <row r="21" spans="1:15">
      <c r="A21" s="86" t="s">
        <v>7</v>
      </c>
      <c r="B21" s="54"/>
      <c r="C21" s="182">
        <f>'[1]15-UCCIN-2014'!$I$63</f>
        <v>28951354.177886065</v>
      </c>
      <c r="D21" s="72"/>
      <c r="E21" s="76">
        <f>F3</f>
        <v>26842185.951759703</v>
      </c>
      <c r="F21" s="82"/>
      <c r="G21" s="90"/>
      <c r="I21" s="121"/>
      <c r="J21" s="80"/>
      <c r="K21" s="108"/>
      <c r="L21" s="53"/>
      <c r="M21" s="53"/>
      <c r="N21" s="53"/>
      <c r="O21" s="53"/>
    </row>
    <row r="22" spans="1:15">
      <c r="A22" s="86" t="s">
        <v>18</v>
      </c>
      <c r="B22" s="54"/>
      <c r="C22" s="182">
        <f>'[1]15-UCCIN-2014'!$J$63</f>
        <v>30524466.976695798</v>
      </c>
      <c r="D22" s="72"/>
      <c r="E22" s="76">
        <f>G3</f>
        <v>28300694.110282987</v>
      </c>
      <c r="F22" s="82"/>
      <c r="G22" s="90"/>
      <c r="I22" s="121"/>
      <c r="J22" s="80"/>
      <c r="K22" s="108"/>
      <c r="L22" s="53"/>
      <c r="M22" s="53"/>
      <c r="N22" s="53"/>
      <c r="O22" s="53"/>
    </row>
    <row r="23" spans="1:15">
      <c r="A23" s="86" t="s">
        <v>19</v>
      </c>
      <c r="B23" s="54"/>
      <c r="C23" s="182">
        <f>'[1]15-UCCIN-2014'!$K$63</f>
        <v>34203665.228320673</v>
      </c>
      <c r="D23" s="72"/>
      <c r="E23" s="76">
        <f>H3</f>
        <v>31711854.880750097</v>
      </c>
      <c r="F23" s="82"/>
      <c r="G23" s="90"/>
      <c r="I23" s="121"/>
      <c r="J23" s="80"/>
      <c r="K23" s="108"/>
      <c r="L23" s="53"/>
      <c r="M23" s="53"/>
      <c r="N23" s="53"/>
      <c r="O23" s="53"/>
    </row>
    <row r="24" spans="1:15">
      <c r="A24" s="86" t="s">
        <v>20</v>
      </c>
      <c r="B24" s="54"/>
      <c r="C24" s="182">
        <f>'[1]15-UCCIN-2014'!$L$63</f>
        <v>40062162.524869695</v>
      </c>
      <c r="D24" s="72"/>
      <c r="E24" s="76">
        <f>I3</f>
        <v>37143548.08810848</v>
      </c>
      <c r="F24" s="82"/>
      <c r="G24" s="90"/>
      <c r="I24" s="80"/>
      <c r="J24" s="80"/>
      <c r="K24" s="80"/>
      <c r="L24" s="80"/>
      <c r="M24" s="80"/>
      <c r="N24" s="80"/>
      <c r="O24" s="80"/>
    </row>
    <row r="25" spans="1:15" ht="15.75" thickBot="1">
      <c r="A25" s="87" t="s">
        <v>21</v>
      </c>
      <c r="B25" s="67"/>
      <c r="C25" s="166">
        <f>'[1]15-UCCIN-2014'!$M$63</f>
        <v>43437480.746757597</v>
      </c>
      <c r="D25" s="73"/>
      <c r="E25" s="77">
        <f>J3</f>
        <v>40272967.140550651</v>
      </c>
      <c r="F25" s="93"/>
      <c r="G25" s="94"/>
    </row>
    <row r="26" spans="1:15" ht="15" customHeight="1">
      <c r="A26" s="80"/>
      <c r="B26" s="80"/>
      <c r="C26" s="80"/>
      <c r="D26" s="80"/>
    </row>
  </sheetData>
  <mergeCells count="11">
    <mergeCell ref="B14:G14"/>
    <mergeCell ref="B15:C16"/>
    <mergeCell ref="D15:E16"/>
    <mergeCell ref="F15:G16"/>
    <mergeCell ref="A14:A16"/>
    <mergeCell ref="A10:C10"/>
    <mergeCell ref="A9:C9"/>
    <mergeCell ref="B1:M1"/>
    <mergeCell ref="A6:C6"/>
    <mergeCell ref="A7:C7"/>
    <mergeCell ref="A8:C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G10" sqref="G10"/>
    </sheetView>
  </sheetViews>
  <sheetFormatPr baseColWidth="10" defaultRowHeight="15"/>
  <cols>
    <col min="1" max="1" width="28.85546875" customWidth="1"/>
    <col min="2" max="2" width="13.42578125" customWidth="1"/>
    <col min="3" max="3" width="13.28515625" customWidth="1"/>
    <col min="4" max="4" width="14" customWidth="1"/>
    <col min="5" max="5" width="17.42578125" customWidth="1"/>
    <col min="7" max="9" width="13" bestFit="1" customWidth="1"/>
    <col min="13" max="13" width="18.7109375" customWidth="1"/>
  </cols>
  <sheetData>
    <row r="1" spans="1:13">
      <c r="A1" s="2"/>
      <c r="B1" s="187" t="s">
        <v>53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</row>
    <row r="2" spans="1:13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  <c r="K2" s="18" t="s">
        <v>22</v>
      </c>
      <c r="L2" s="18" t="s">
        <v>23</v>
      </c>
      <c r="M2" s="18" t="s">
        <v>24</v>
      </c>
    </row>
    <row r="3" spans="1:13" ht="29.25" customHeight="1">
      <c r="A3" s="69" t="s">
        <v>54</v>
      </c>
      <c r="B3" s="19">
        <f>B4/(($E$7*($D$8/$E$8)+$E$9*($D$10/$E$10)))</f>
        <v>9035361.3784932867</v>
      </c>
      <c r="C3" s="19">
        <f t="shared" ref="C3:M3" si="0">C4/(($E$7*($D$8/$E$8)+$E$9*($D$10/$E$10)))</f>
        <v>9035361.3784932867</v>
      </c>
      <c r="D3" s="19">
        <f t="shared" si="0"/>
        <v>0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19">
        <f t="shared" si="0"/>
        <v>0</v>
      </c>
      <c r="J3" s="19">
        <f t="shared" si="0"/>
        <v>0</v>
      </c>
      <c r="K3" s="19">
        <f t="shared" si="0"/>
        <v>0</v>
      </c>
      <c r="L3" s="19">
        <f t="shared" si="0"/>
        <v>0</v>
      </c>
      <c r="M3" s="19">
        <f t="shared" si="0"/>
        <v>0</v>
      </c>
    </row>
    <row r="4" spans="1:13">
      <c r="A4" s="70" t="s">
        <v>55</v>
      </c>
      <c r="B4" s="3">
        <f>C15</f>
        <v>10087295.541690035</v>
      </c>
      <c r="C4" s="3">
        <f>C16</f>
        <v>10087295.541690035</v>
      </c>
      <c r="D4" s="3"/>
      <c r="E4" s="3"/>
      <c r="F4" s="3"/>
      <c r="G4" s="3"/>
      <c r="H4" s="3"/>
      <c r="I4" s="3"/>
      <c r="J4" s="3"/>
      <c r="K4" s="3"/>
      <c r="L4" s="3"/>
      <c r="M4" s="3"/>
    </row>
    <row r="6" spans="1:13">
      <c r="A6" s="191" t="s">
        <v>26</v>
      </c>
      <c r="B6" s="191"/>
      <c r="C6" s="191"/>
      <c r="D6" s="21">
        <v>2014</v>
      </c>
      <c r="E6" s="21">
        <v>2010</v>
      </c>
    </row>
    <row r="7" spans="1:13">
      <c r="A7" s="192" t="s">
        <v>27</v>
      </c>
      <c r="B7" s="192"/>
      <c r="C7" s="192"/>
      <c r="E7" s="68">
        <v>1</v>
      </c>
    </row>
    <row r="8" spans="1:13">
      <c r="A8" s="192" t="s">
        <v>39</v>
      </c>
      <c r="B8" s="192"/>
      <c r="C8" s="192"/>
      <c r="D8" s="61">
        <v>117.48858</v>
      </c>
      <c r="E8" s="61">
        <v>105.23651</v>
      </c>
    </row>
    <row r="9" spans="1:13">
      <c r="A9" s="192" t="s">
        <v>29</v>
      </c>
      <c r="B9" s="192"/>
      <c r="C9" s="192"/>
      <c r="E9" s="68">
        <v>0</v>
      </c>
    </row>
    <row r="10" spans="1:13">
      <c r="A10" s="190" t="s">
        <v>30</v>
      </c>
      <c r="B10" s="190"/>
      <c r="C10" s="190"/>
      <c r="D10" s="22">
        <v>120.14</v>
      </c>
      <c r="E10" s="22">
        <v>112.69</v>
      </c>
    </row>
    <row r="12" spans="1:13" ht="15.75" thickBot="1"/>
    <row r="13" spans="1:13" ht="21" customHeight="1">
      <c r="A13" s="83" t="s">
        <v>2</v>
      </c>
      <c r="B13" s="222" t="s">
        <v>42</v>
      </c>
      <c r="C13" s="233"/>
      <c r="D13" s="233"/>
      <c r="E13" s="223"/>
      <c r="F13" s="10"/>
      <c r="G13" s="11"/>
      <c r="H13" s="52"/>
      <c r="I13" s="52"/>
    </row>
    <row r="14" spans="1:13" ht="21" customHeight="1">
      <c r="A14" s="84"/>
      <c r="B14" s="236" t="s">
        <v>59</v>
      </c>
      <c r="C14" s="237"/>
      <c r="D14" s="238" t="s">
        <v>60</v>
      </c>
      <c r="E14" s="239"/>
      <c r="F14" s="51"/>
      <c r="G14" s="88"/>
      <c r="H14" s="52"/>
      <c r="I14" s="52"/>
    </row>
    <row r="15" spans="1:13">
      <c r="A15" s="85" t="s">
        <v>3</v>
      </c>
      <c r="B15" s="89"/>
      <c r="C15" s="74">
        <f>'[1]15-UCCIN-2014'!$D$64</f>
        <v>10087295.541690035</v>
      </c>
      <c r="D15" s="75"/>
      <c r="E15" s="36">
        <f>B3</f>
        <v>9035361.3784932867</v>
      </c>
      <c r="F15" s="82"/>
      <c r="G15" s="90"/>
      <c r="H15" s="81"/>
      <c r="I15" s="81"/>
    </row>
    <row r="16" spans="1:13" ht="15.75" thickBot="1">
      <c r="A16" s="87" t="s">
        <v>4</v>
      </c>
      <c r="B16" s="92"/>
      <c r="C16" s="44">
        <f>'[1]15-UCCIN-2014'!$F$64</f>
        <v>10087295.541690035</v>
      </c>
      <c r="D16" s="73"/>
      <c r="E16" s="58">
        <f>C3</f>
        <v>9035361.3784932867</v>
      </c>
      <c r="F16" s="93"/>
      <c r="G16" s="94"/>
      <c r="H16" s="80"/>
      <c r="I16" s="81"/>
    </row>
  </sheetData>
  <mergeCells count="9">
    <mergeCell ref="B14:C14"/>
    <mergeCell ref="D14:E14"/>
    <mergeCell ref="A10:C10"/>
    <mergeCell ref="B13:E13"/>
    <mergeCell ref="B1:M1"/>
    <mergeCell ref="A6:C6"/>
    <mergeCell ref="A7:C7"/>
    <mergeCell ref="A8:C8"/>
    <mergeCell ref="A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22" sqref="A22"/>
    </sheetView>
  </sheetViews>
  <sheetFormatPr baseColWidth="10" defaultRowHeight="15"/>
  <cols>
    <col min="1" max="1" width="28.85546875" customWidth="1"/>
    <col min="2" max="2" width="13.42578125" customWidth="1"/>
    <col min="3" max="3" width="13.28515625" customWidth="1"/>
    <col min="4" max="4" width="14" customWidth="1"/>
    <col min="5" max="5" width="17.42578125" customWidth="1"/>
    <col min="6" max="6" width="13.7109375" customWidth="1"/>
    <col min="7" max="7" width="15.140625" customWidth="1"/>
    <col min="8" max="8" width="16.42578125" customWidth="1"/>
    <col min="9" max="9" width="16.85546875" customWidth="1"/>
    <col min="10" max="10" width="14.85546875" customWidth="1"/>
  </cols>
  <sheetData>
    <row r="1" spans="1:10">
      <c r="A1" s="2"/>
      <c r="B1" s="187" t="s">
        <v>67</v>
      </c>
      <c r="C1" s="188"/>
      <c r="D1" s="188"/>
      <c r="E1" s="188"/>
      <c r="F1" s="188"/>
      <c r="G1" s="188"/>
      <c r="H1" s="188"/>
      <c r="I1" s="188"/>
      <c r="J1" s="188"/>
    </row>
    <row r="2" spans="1:10">
      <c r="A2" s="24"/>
      <c r="B2" s="18" t="s">
        <v>3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18</v>
      </c>
      <c r="H2" s="18" t="s">
        <v>19</v>
      </c>
      <c r="I2" s="18" t="s">
        <v>20</v>
      </c>
      <c r="J2" s="18" t="s">
        <v>21</v>
      </c>
    </row>
    <row r="3" spans="1:10" ht="29.25" customHeight="1">
      <c r="A3" s="69" t="s">
        <v>54</v>
      </c>
      <c r="B3" s="19">
        <f t="shared" ref="B3:J3" si="0">B4/(($E$40*($D$41/$E$41)+$E$42*($D$43/$E$43)))</f>
        <v>25149988.580042183</v>
      </c>
      <c r="C3" s="19">
        <f t="shared" si="0"/>
        <v>36116719.857564114</v>
      </c>
      <c r="D3" s="19">
        <f t="shared" si="0"/>
        <v>34714502.313206039</v>
      </c>
      <c r="E3" s="19">
        <f t="shared" si="0"/>
        <v>44261663.256856963</v>
      </c>
      <c r="F3" s="19">
        <f t="shared" si="0"/>
        <v>47266644.89951241</v>
      </c>
      <c r="G3" s="19">
        <f t="shared" si="0"/>
        <v>56789494.762103856</v>
      </c>
      <c r="H3" s="19">
        <f t="shared" si="0"/>
        <v>86988939.748937666</v>
      </c>
      <c r="I3" s="19">
        <f t="shared" si="0"/>
        <v>97094866.321712434</v>
      </c>
      <c r="J3" s="19">
        <f t="shared" si="0"/>
        <v>100416046.83140723</v>
      </c>
    </row>
    <row r="4" spans="1:10">
      <c r="A4" s="70" t="s">
        <v>55</v>
      </c>
      <c r="B4" s="3">
        <f>'[2]01-UCADE 4 SP'!C67</f>
        <v>28078054.330054965</v>
      </c>
      <c r="C4" s="3">
        <f>'[2]01-UCADE 4 SP'!D67</f>
        <v>40321577.847108476</v>
      </c>
      <c r="D4" s="3">
        <f>'[2]01-UCADE 4 SP'!E67</f>
        <v>38756108.333365411</v>
      </c>
      <c r="E4" s="3">
        <f>'[2]01-UCADE 4 SP'!F67</f>
        <v>49414789.263595872</v>
      </c>
      <c r="F4" s="3">
        <f>'[2]01-UCADE 4 SP'!G67</f>
        <v>52769623.304763295</v>
      </c>
      <c r="G4" s="3">
        <f>'[2]01-UCADE 4 SP'!H67</f>
        <v>63401162.757269502</v>
      </c>
      <c r="H4" s="3">
        <f>'[2]01-UCADE 4 SP'!I67</f>
        <v>97116552.10542655</v>
      </c>
      <c r="I4" s="3">
        <f>'[2]01-UCADE 4 SP'!J67</f>
        <v>108399052.47169273</v>
      </c>
      <c r="J4" s="3">
        <f>'[2]01-UCADE 4 SP'!K67</f>
        <v>112106898.56054267</v>
      </c>
    </row>
    <row r="7" spans="1:10" ht="21" customHeight="1">
      <c r="A7" s="186"/>
      <c r="B7" s="187" t="s">
        <v>68</v>
      </c>
      <c r="C7" s="188"/>
      <c r="D7" s="188"/>
      <c r="E7" s="188"/>
      <c r="F7" s="188"/>
      <c r="G7" s="188"/>
      <c r="H7" s="188"/>
      <c r="I7" s="188"/>
      <c r="J7" s="189"/>
    </row>
    <row r="8" spans="1:10" ht="21" customHeight="1">
      <c r="A8" s="24"/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18</v>
      </c>
      <c r="H8" s="18" t="s">
        <v>19</v>
      </c>
      <c r="I8" s="18" t="s">
        <v>20</v>
      </c>
      <c r="J8" s="18" t="s">
        <v>21</v>
      </c>
    </row>
    <row r="9" spans="1:10" ht="21" customHeight="1">
      <c r="A9" s="69" t="s">
        <v>54</v>
      </c>
      <c r="B9" s="19">
        <f t="shared" ref="B9:J9" si="1">B10/(($E$40*($D$41/$E$41)+$E$42*($D$43/$E$43)))</f>
        <v>23546531.120489247</v>
      </c>
      <c r="C9" s="19">
        <f t="shared" si="1"/>
        <v>32721631.483481448</v>
      </c>
      <c r="D9" s="19">
        <f t="shared" si="1"/>
        <v>50477024.630069539</v>
      </c>
      <c r="E9" s="19">
        <f t="shared" si="1"/>
        <v>57299942.10562022</v>
      </c>
      <c r="F9" s="19">
        <f t="shared" si="1"/>
        <v>63799675.629721701</v>
      </c>
      <c r="G9" s="19">
        <f t="shared" si="1"/>
        <v>71907508.917760283</v>
      </c>
      <c r="H9" s="19">
        <f t="shared" si="1"/>
        <v>118005224.19117938</v>
      </c>
      <c r="I9" s="19">
        <f t="shared" si="1"/>
        <v>151381204.53073466</v>
      </c>
      <c r="J9" s="19">
        <f t="shared" si="1"/>
        <v>170247777.01509055</v>
      </c>
    </row>
    <row r="10" spans="1:10" ht="21" customHeight="1">
      <c r="A10" s="70" t="s">
        <v>55</v>
      </c>
      <c r="B10" s="3">
        <f>'[2]02-UCADE 5 TW '!C67</f>
        <v>26287915.717388295</v>
      </c>
      <c r="C10" s="3">
        <f>'[2]02-UCADE 5 TW '!D67</f>
        <v>36531219.234441817</v>
      </c>
      <c r="D10" s="3">
        <f>'[2]02-UCADE 5 TW '!E67</f>
        <v>56353768.729235657</v>
      </c>
      <c r="E10" s="3">
        <f>'[2]02-UCADE 5 TW '!F67</f>
        <v>63971038.492929213</v>
      </c>
      <c r="F10" s="3">
        <f>'[2]02-UCADE 5 TW '!G67</f>
        <v>71227497.892096654</v>
      </c>
      <c r="G10" s="3">
        <f>'[2]02-UCADE 5 TW '!H67</f>
        <v>80279278.684602827</v>
      </c>
      <c r="H10" s="3">
        <f>'[2]02-UCADE 5 TW '!I67</f>
        <v>131743880.73875991</v>
      </c>
      <c r="I10" s="3">
        <f>'[2]02-UCADE 5 TW '!J67</f>
        <v>169005630.83102605</v>
      </c>
      <c r="J10" s="3">
        <f>'[2]02-UCADE 5 TW '!K67</f>
        <v>190068727.76054269</v>
      </c>
    </row>
    <row r="13" spans="1:10" ht="22.5" customHeight="1">
      <c r="A13" s="2"/>
      <c r="B13" s="187" t="s">
        <v>69</v>
      </c>
      <c r="C13" s="188"/>
      <c r="D13" s="188"/>
      <c r="E13" s="188"/>
      <c r="F13" s="188"/>
      <c r="G13" s="188"/>
      <c r="H13" s="188"/>
      <c r="I13" s="188"/>
      <c r="J13" s="188"/>
    </row>
    <row r="14" spans="1:10" ht="22.5" customHeight="1">
      <c r="A14" s="24"/>
      <c r="B14" s="18" t="s">
        <v>3</v>
      </c>
      <c r="C14" s="18" t="s">
        <v>4</v>
      </c>
      <c r="D14" s="18" t="s">
        <v>5</v>
      </c>
      <c r="E14" s="18" t="s">
        <v>6</v>
      </c>
      <c r="F14" s="18" t="s">
        <v>7</v>
      </c>
      <c r="G14" s="18" t="s">
        <v>18</v>
      </c>
      <c r="H14" s="18" t="s">
        <v>19</v>
      </c>
      <c r="I14" s="18" t="s">
        <v>20</v>
      </c>
      <c r="J14" s="18" t="s">
        <v>21</v>
      </c>
    </row>
    <row r="15" spans="1:10" ht="22.5" customHeight="1">
      <c r="A15" s="69" t="s">
        <v>54</v>
      </c>
      <c r="B15" s="19">
        <f t="shared" ref="B15:J15" si="2">B16/(($E$40*($D$41/$E$41)+$E$42*($D$43/$E$43)))</f>
        <v>40061744.735145882</v>
      </c>
      <c r="C15" s="19">
        <f t="shared" si="2"/>
        <v>49860222.023953736</v>
      </c>
      <c r="D15" s="19">
        <f t="shared" si="2"/>
        <v>53486562.294632636</v>
      </c>
      <c r="E15" s="19">
        <f t="shared" si="2"/>
        <v>61446309.023868792</v>
      </c>
      <c r="F15" s="19">
        <f t="shared" si="2"/>
        <v>65428401.094832934</v>
      </c>
      <c r="G15" s="19">
        <f t="shared" si="2"/>
        <v>73392174.701439351</v>
      </c>
      <c r="H15" s="19">
        <f t="shared" si="2"/>
        <v>102788322.28410836</v>
      </c>
      <c r="I15" s="19">
        <f t="shared" si="2"/>
        <v>117246437.10781899</v>
      </c>
      <c r="J15" s="19">
        <f t="shared" si="2"/>
        <v>121780569.1313217</v>
      </c>
    </row>
    <row r="16" spans="1:10" ht="22.5" customHeight="1">
      <c r="A16" s="70" t="s">
        <v>55</v>
      </c>
      <c r="B16" s="3">
        <f>'[2]03-UCADE 6 SPTW '!C67</f>
        <v>44725898.846842848</v>
      </c>
      <c r="C16" s="3">
        <f>'[2]03-UCADE 6 SPTW '!D67</f>
        <v>55665155.411169097</v>
      </c>
      <c r="D16" s="3">
        <f>'[2]03-UCADE 6 SPTW '!E67</f>
        <v>59713689.223235644</v>
      </c>
      <c r="E16" s="3">
        <f>'[2]03-UCADE 6 SPTW '!F67</f>
        <v>68600142.606929198</v>
      </c>
      <c r="F16" s="3">
        <f>'[2]03-UCADE 6 SPTW '!G67</f>
        <v>73045846.316096634</v>
      </c>
      <c r="G16" s="3">
        <f>'[2]03-UCADE 6 SPTW '!H67</f>
        <v>81936795.402888536</v>
      </c>
      <c r="H16" s="3">
        <f>'[2]03-UCADE 6 SPTW '!I67</f>
        <v>114755364.1387599</v>
      </c>
      <c r="I16" s="3">
        <f>'[2]03-UCADE 6 SPTW '!J67</f>
        <v>130896752.52302608</v>
      </c>
      <c r="J16" s="3">
        <f>'[2]03-UCADE 6 SPTW '!K67</f>
        <v>135958766.96054268</v>
      </c>
    </row>
    <row r="19" spans="1:10" ht="22.5" customHeight="1">
      <c r="A19" s="2"/>
      <c r="B19" s="187" t="s">
        <v>70</v>
      </c>
      <c r="C19" s="188"/>
      <c r="D19" s="188"/>
      <c r="E19" s="188"/>
      <c r="F19" s="188"/>
      <c r="G19" s="188"/>
      <c r="H19" s="188"/>
      <c r="I19" s="188"/>
      <c r="J19" s="188"/>
    </row>
    <row r="20" spans="1:10" ht="22.5" customHeight="1">
      <c r="A20" s="24"/>
      <c r="B20" s="18" t="s">
        <v>3</v>
      </c>
      <c r="C20" s="18" t="s">
        <v>4</v>
      </c>
      <c r="D20" s="18" t="s">
        <v>5</v>
      </c>
      <c r="E20" s="18" t="s">
        <v>6</v>
      </c>
      <c r="F20" s="18" t="s">
        <v>7</v>
      </c>
      <c r="G20" s="18" t="s">
        <v>18</v>
      </c>
      <c r="H20" s="18" t="s">
        <v>19</v>
      </c>
      <c r="I20" s="18" t="s">
        <v>20</v>
      </c>
      <c r="J20" s="18" t="s">
        <v>21</v>
      </c>
    </row>
    <row r="21" spans="1:10" ht="22.5" customHeight="1">
      <c r="A21" s="69" t="s">
        <v>54</v>
      </c>
      <c r="B21" s="19">
        <f t="shared" ref="B21:J21" si="3">B22/(($E$40*($D$41/$E$41)+$E$42*($D$43/$E$43)))</f>
        <v>17236183.883419905</v>
      </c>
      <c r="C21" s="19">
        <f t="shared" si="3"/>
        <v>17876926.012609534</v>
      </c>
      <c r="D21" s="19">
        <f t="shared" si="3"/>
        <v>20760155.224763945</v>
      </c>
      <c r="E21" s="19">
        <f t="shared" si="3"/>
        <v>25677246.913267475</v>
      </c>
      <c r="F21" s="19">
        <f t="shared" si="3"/>
        <v>29846199.346234955</v>
      </c>
      <c r="G21" s="19">
        <f t="shared" si="3"/>
        <v>38168569.085984968</v>
      </c>
      <c r="H21" s="19">
        <f t="shared" si="3"/>
        <v>41548886.272707842</v>
      </c>
      <c r="I21" s="19">
        <f t="shared" si="3"/>
        <v>51283283.458838232</v>
      </c>
      <c r="J21" s="19">
        <f t="shared" si="3"/>
        <v>58492751.710549943</v>
      </c>
    </row>
    <row r="22" spans="1:10" ht="22.5" customHeight="1">
      <c r="A22" s="70" t="s">
        <v>55</v>
      </c>
      <c r="B22" s="3">
        <f>'[2]04-UCADE 7 TS'!C67</f>
        <v>19242891.740536533</v>
      </c>
      <c r="C22" s="3">
        <f>'[2]04-UCADE 7 TS'!D67</f>
        <v>19958231.720023368</v>
      </c>
      <c r="D22" s="3">
        <f>'[2]04-UCADE 7 TS'!E67</f>
        <v>23177138.408876318</v>
      </c>
      <c r="E22" s="3">
        <f>'[2]04-UCADE 7 TS'!F67</f>
        <v>28666698.260415312</v>
      </c>
      <c r="F22" s="3">
        <f>'[2]04-UCADE 7 TS'!G67</f>
        <v>33321017.388224613</v>
      </c>
      <c r="G22" s="3">
        <f>'[2]04-UCADE 7 TS'!H67</f>
        <v>42612311.853977978</v>
      </c>
      <c r="H22" s="3">
        <f>'[2]04-UCADE 7 TS'!I67</f>
        <v>46386179.556524038</v>
      </c>
      <c r="I22" s="3">
        <f>'[2]04-UCADE 7 TS'!J67</f>
        <v>57253895.547433034</v>
      </c>
      <c r="J22" s="3">
        <f>'[2]04-UCADE 7 TS'!K67</f>
        <v>65302719.928331755</v>
      </c>
    </row>
    <row r="25" spans="1:10" ht="22.5" customHeight="1">
      <c r="A25" s="2"/>
      <c r="B25" s="187" t="s">
        <v>71</v>
      </c>
      <c r="C25" s="188"/>
      <c r="D25" s="188"/>
      <c r="E25" s="188"/>
      <c r="F25" s="188"/>
      <c r="G25" s="188"/>
      <c r="H25" s="188"/>
      <c r="I25" s="188"/>
      <c r="J25" s="188"/>
    </row>
    <row r="26" spans="1:10" ht="22.5" customHeight="1">
      <c r="A26" s="24"/>
      <c r="B26" s="18" t="s">
        <v>3</v>
      </c>
      <c r="C26" s="18" t="s">
        <v>4</v>
      </c>
      <c r="D26" s="18" t="s">
        <v>5</v>
      </c>
      <c r="E26" s="18" t="s">
        <v>6</v>
      </c>
      <c r="F26" s="18" t="s">
        <v>7</v>
      </c>
      <c r="G26" s="18" t="s">
        <v>18</v>
      </c>
      <c r="H26" s="18" t="s">
        <v>19</v>
      </c>
      <c r="I26" s="18" t="s">
        <v>20</v>
      </c>
      <c r="J26" s="18" t="s">
        <v>21</v>
      </c>
    </row>
    <row r="27" spans="1:10" ht="22.5" customHeight="1">
      <c r="A27" s="69" t="s">
        <v>54</v>
      </c>
      <c r="B27" s="19">
        <f t="shared" ref="B27:J27" si="4">B28/(($E$40*($D$41/$E$41)+$E$42*($D$43/$E$43)))</f>
        <v>36052486.96850092</v>
      </c>
      <c r="C27" s="19">
        <f t="shared" si="4"/>
        <v>48836976.417097151</v>
      </c>
      <c r="D27" s="19">
        <f t="shared" si="4"/>
        <v>53163587.779655725</v>
      </c>
      <c r="E27" s="19">
        <f t="shared" si="4"/>
        <v>64062338.522866465</v>
      </c>
      <c r="F27" s="19">
        <f t="shared" si="4"/>
        <v>73226648.575814322</v>
      </c>
      <c r="G27" s="19">
        <f t="shared" si="4"/>
        <v>91824642.295637295</v>
      </c>
      <c r="H27" s="19">
        <f t="shared" si="4"/>
        <v>143443965.08711416</v>
      </c>
      <c r="I27" s="19">
        <f t="shared" si="4"/>
        <v>163274614.93147296</v>
      </c>
      <c r="J27" s="19">
        <f t="shared" si="4"/>
        <v>186209811.83883834</v>
      </c>
    </row>
    <row r="28" spans="1:10" ht="22.5" customHeight="1">
      <c r="A28" s="70" t="s">
        <v>55</v>
      </c>
      <c r="B28" s="3">
        <f>'[2]05-UCADE 8 VS)'!C72</f>
        <v>40249866.699282192</v>
      </c>
      <c r="C28" s="3">
        <f>'[2]05-UCADE 8 VS)'!D72</f>
        <v>54522779.316211</v>
      </c>
      <c r="D28" s="3">
        <f>'[2]05-UCADE 8 VS)'!E72</f>
        <v>59353112.678642653</v>
      </c>
      <c r="E28" s="3">
        <f>'[2]05-UCADE 8 VS)'!F72</f>
        <v>71520741.086253032</v>
      </c>
      <c r="F28" s="3">
        <f>'[2]05-UCADE 8 VS)'!G72</f>
        <v>81751998.040712744</v>
      </c>
      <c r="G28" s="3">
        <f>'[2]05-UCADE 8 VS)'!H72</f>
        <v>102515247.15445586</v>
      </c>
      <c r="H28" s="3">
        <f>'[2]05-UCADE 8 VS)'!I72</f>
        <v>160144305.1242826</v>
      </c>
      <c r="I28" s="3">
        <f>'[2]05-UCADE 8 VS)'!J72</f>
        <v>182283721.28974587</v>
      </c>
      <c r="J28" s="3">
        <f>'[2]05-UCADE 8 VS)'!K72</f>
        <v>207889128.7350018</v>
      </c>
    </row>
    <row r="39" spans="1:5">
      <c r="A39" s="191" t="s">
        <v>26</v>
      </c>
      <c r="B39" s="191"/>
      <c r="C39" s="191"/>
      <c r="D39" s="21">
        <v>2014</v>
      </c>
      <c r="E39" s="21">
        <v>2010</v>
      </c>
    </row>
    <row r="40" spans="1:5">
      <c r="A40" s="192" t="s">
        <v>27</v>
      </c>
      <c r="B40" s="192"/>
      <c r="C40" s="192"/>
      <c r="E40" s="68">
        <v>1</v>
      </c>
    </row>
    <row r="41" spans="1:5">
      <c r="A41" s="192" t="s">
        <v>39</v>
      </c>
      <c r="B41" s="192"/>
      <c r="C41" s="192"/>
      <c r="D41" s="61">
        <v>117.48858</v>
      </c>
      <c r="E41" s="61">
        <v>105.23651</v>
      </c>
    </row>
    <row r="42" spans="1:5">
      <c r="A42" s="192" t="s">
        <v>29</v>
      </c>
      <c r="B42" s="192"/>
      <c r="C42" s="192"/>
      <c r="E42" s="68">
        <v>0</v>
      </c>
    </row>
    <row r="43" spans="1:5">
      <c r="A43" s="190" t="s">
        <v>30</v>
      </c>
      <c r="B43" s="190"/>
      <c r="C43" s="190"/>
      <c r="D43" s="22">
        <v>120.14</v>
      </c>
      <c r="E43" s="22">
        <v>112.69</v>
      </c>
    </row>
  </sheetData>
  <mergeCells count="10">
    <mergeCell ref="B7:J7"/>
    <mergeCell ref="B13:J13"/>
    <mergeCell ref="B19:J19"/>
    <mergeCell ref="B1:J1"/>
    <mergeCell ref="A39:C39"/>
    <mergeCell ref="A40:C40"/>
    <mergeCell ref="A41:C41"/>
    <mergeCell ref="A42:C42"/>
    <mergeCell ref="A43:C43"/>
    <mergeCell ref="B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1-UCADE 1</vt:lpstr>
      <vt:lpstr>2-UCADE 2</vt:lpstr>
      <vt:lpstr>3-UCADE 3</vt:lpstr>
      <vt:lpstr>4-UCVAL1</vt:lpstr>
      <vt:lpstr>5-UCVAL2</vt:lpstr>
      <vt:lpstr>6-UCVAL1,1</vt:lpstr>
      <vt:lpstr>7-UCCIN1</vt:lpstr>
      <vt:lpstr>8-UCCIN2</vt:lpstr>
      <vt:lpstr>9-NUEVAS UND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FERNANDO</cp:lastModifiedBy>
  <dcterms:created xsi:type="dcterms:W3CDTF">2014-11-15T15:55:51Z</dcterms:created>
  <dcterms:modified xsi:type="dcterms:W3CDTF">2014-11-20T14:39:10Z</dcterms:modified>
</cp:coreProperties>
</file>